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740" tabRatio="842" activeTab="5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 TAB 6" sheetId="214" r:id="rId7"/>
    <sheet name="Kapacit i korišć-UKUPNO TAB 6A " sheetId="215" r:id="rId8"/>
    <sheet name="Pratioci TAB 7" sheetId="216" r:id="rId9"/>
    <sheet name="Pratioci UKUPNO TAB 7A" sheetId="217" r:id="rId10"/>
    <sheet name="Dnevne.bolnice 8" sheetId="218" r:id="rId11"/>
    <sheet name="Neonatologija TAB 9" sheetId="219" r:id="rId12"/>
    <sheet name="Pregledi TAB 10" sheetId="220" r:id="rId13"/>
    <sheet name="Pregledi UKUPNO TAB 10A" sheetId="221" r:id="rId14"/>
    <sheet name="OPERACIJE SVE TAB 11" sheetId="222" r:id="rId15"/>
    <sheet name="Operacije TAB 11 A" sheetId="223" r:id="rId16"/>
    <sheet name="DSG" sheetId="212" r:id="rId17"/>
    <sheet name="Usluge TAB 12" sheetId="224" r:id="rId18"/>
    <sheet name="Dijagnostika TAB 13" sheetId="225" r:id="rId19"/>
    <sheet name="Lab TAB 14" sheetId="226" r:id="rId20"/>
    <sheet name="Dijalize" sheetId="211" r:id="rId21"/>
    <sheet name="Krv" sheetId="159" r:id="rId22"/>
    <sheet name="Lekovi TAB 17" sheetId="227" r:id="rId23"/>
    <sheet name="Implantati" sheetId="161" r:id="rId24"/>
    <sheet name="Sanitet.mat. TAB 19" sheetId="228" r:id="rId25"/>
    <sheet name="Liste.čekanja" sheetId="200" r:id="rId26"/>
    <sheet name="Soc.Epid.Inform. TAB 21" sheetId="229" r:id="rId27"/>
  </sheets>
  <definedNames>
    <definedName name="____W.O.R.K.B.O.O.K..C.O.N.T.E.N.T.S____" localSheetId="18">#REF!</definedName>
    <definedName name="____W.O.R.K.B.O.O.K..C.O.N.T.E.N.T.S____" localSheetId="10">#REF!</definedName>
    <definedName name="____W.O.R.K.B.O.O.K..C.O.N.T.E.N.T.S____" localSheetId="16">#REF!</definedName>
    <definedName name="____W.O.R.K.B.O.O.K..C.O.N.T.E.N.T.S____" localSheetId="7">#REF!</definedName>
    <definedName name="____W.O.R.K.B.O.O.K..C.O.N.T.E.N.T.S____" localSheetId="6">#REF!</definedName>
    <definedName name="____W.O.R.K.B.O.O.K..C.O.N.T.E.N.T.S____" localSheetId="19">#REF!</definedName>
    <definedName name="____W.O.R.K.B.O.O.K..C.O.N.T.E.N.T.S____" localSheetId="22">#REF!</definedName>
    <definedName name="____W.O.R.K.B.O.O.K..C.O.N.T.E.N.T.S____" localSheetId="11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24">#REF!</definedName>
    <definedName name="____W.O.R.K.B.O.O.K..C.O.N.T.E.N.T.S____" localSheetId="26">#REF!</definedName>
    <definedName name="____W.O.R.K.B.O.O.K..C.O.N.T.E.N.T.S____" localSheetId="17">#REF!</definedName>
    <definedName name="____W.O.R.K.B.O.O.K..C.O.N.T.E.N.T.S____">#REF!</definedName>
    <definedName name="_xlnm._FilterDatabase" localSheetId="15" hidden="1">'Operacije TAB 11 A'!$A$9:$H$9</definedName>
    <definedName name="_xlnm.Print_Area" localSheetId="20">Dijalize!$A$1:$AB$19</definedName>
    <definedName name="_xlnm.Print_Area" localSheetId="4">Kadar.nem.!$A$1:$I$21</definedName>
    <definedName name="_xlnm.Print_Area" localSheetId="21">Krv!$A$1:$J$64</definedName>
    <definedName name="_xlnm.Print_Area" localSheetId="19">'Lab TAB 14'!$A$1:$H$87</definedName>
    <definedName name="_xlnm.Print_Area" localSheetId="22">'Lekovi TAB 17'!$A$1:$K$34</definedName>
    <definedName name="_xlnm.Print_Area" localSheetId="25">Liste.čekanja!$A$1:$N$35</definedName>
    <definedName name="_xlnm.Print_Area" localSheetId="11">'Neonatologija TAB 9'!$A$1:$F$12</definedName>
    <definedName name="_xlnm.Print_Area" localSheetId="13">'Pregledi UKUPNO TAB 10A'!$A$1:$H$37</definedName>
    <definedName name="_xlnm.Print_Area" localSheetId="24">'Sanitet.mat. TAB 19'!$A$1:$G$16</definedName>
    <definedName name="_xlnm.Print_Area" localSheetId="26">'Soc.Epid.Inform. TAB 21'!$A$1:$E$23</definedName>
    <definedName name="_xlnm.Print_Titles" localSheetId="18">'Dijagnostika TAB 13'!$6:$7</definedName>
    <definedName name="_xlnm.Print_Titles" localSheetId="20">Dijalize!$A:$B</definedName>
    <definedName name="_xlnm.Print_Titles" localSheetId="23">Implantati!$A:$B,Implantati!$5:$7</definedName>
    <definedName name="_xlnm.Print_Titles" localSheetId="3">Kadar.zaj.med.del.!$A:$A</definedName>
    <definedName name="_xlnm.Print_Titles" localSheetId="21">Krv!$6:$8</definedName>
    <definedName name="_xlnm.Print_Titles" localSheetId="19">'Lab TAB 14'!$6:$7</definedName>
    <definedName name="_xlnm.Print_Titles" localSheetId="22">'Lekovi TAB 17'!$5:$7</definedName>
    <definedName name="_xlnm.Print_Titles" localSheetId="25">Liste.čekanja!$1:$5</definedName>
  </definedNames>
  <calcPr calcId="125725"/>
</workbook>
</file>

<file path=xl/calcChain.xml><?xml version="1.0" encoding="utf-8"?>
<calcChain xmlns="http://schemas.openxmlformats.org/spreadsheetml/2006/main">
  <c r="D16" i="228"/>
  <c r="E16" s="1"/>
  <c r="C16"/>
  <c r="E13"/>
  <c r="E10"/>
  <c r="L33" i="227"/>
  <c r="L32"/>
  <c r="L31"/>
  <c r="L30"/>
  <c r="L29"/>
  <c r="L28"/>
  <c r="L27"/>
  <c r="L26"/>
  <c r="L25"/>
  <c r="L24"/>
  <c r="L23"/>
  <c r="L22"/>
  <c r="L21"/>
  <c r="L20"/>
  <c r="K19"/>
  <c r="J19"/>
  <c r="J34" s="1"/>
  <c r="I19"/>
  <c r="I34" s="1"/>
  <c r="H19"/>
  <c r="K16"/>
  <c r="H16"/>
  <c r="K12"/>
  <c r="H12"/>
  <c r="K8"/>
  <c r="K34" s="1"/>
  <c r="L34" s="1"/>
  <c r="H8"/>
  <c r="H34" s="1"/>
  <c r="I90" i="226"/>
  <c r="I89"/>
  <c r="I88"/>
  <c r="I87"/>
  <c r="I86"/>
  <c r="I85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F62"/>
  <c r="E62"/>
  <c r="D62"/>
  <c r="H62" s="1"/>
  <c r="C62"/>
  <c r="G62" s="1"/>
  <c r="H61"/>
  <c r="G61"/>
  <c r="H60"/>
  <c r="G60"/>
  <c r="H59"/>
  <c r="G59"/>
  <c r="F58"/>
  <c r="E58"/>
  <c r="D58"/>
  <c r="H58" s="1"/>
  <c r="C58"/>
  <c r="G58" s="1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F21"/>
  <c r="E21"/>
  <c r="D21"/>
  <c r="H21" s="1"/>
  <c r="C21"/>
  <c r="G21" s="1"/>
  <c r="H20"/>
  <c r="G20"/>
  <c r="H19"/>
  <c r="G19"/>
  <c r="H18"/>
  <c r="G18"/>
  <c r="H17"/>
  <c r="G17"/>
  <c r="F16"/>
  <c r="F91" s="1"/>
  <c r="E16"/>
  <c r="E91" s="1"/>
  <c r="D16"/>
  <c r="D91" s="1"/>
  <c r="C16"/>
  <c r="C91" s="1"/>
  <c r="F15"/>
  <c r="F87" s="1"/>
  <c r="E15"/>
  <c r="E87" s="1"/>
  <c r="D15"/>
  <c r="C15"/>
  <c r="H14"/>
  <c r="G14"/>
  <c r="H13"/>
  <c r="G13"/>
  <c r="H12"/>
  <c r="G12"/>
  <c r="H11"/>
  <c r="G11"/>
  <c r="H10"/>
  <c r="G10"/>
  <c r="H9"/>
  <c r="G9"/>
  <c r="H8"/>
  <c r="G8"/>
  <c r="H54" i="225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1"/>
  <c r="G31"/>
  <c r="H30"/>
  <c r="G30"/>
  <c r="H29"/>
  <c r="G29"/>
  <c r="H28"/>
  <c r="G28"/>
  <c r="H27"/>
  <c r="G27"/>
  <c r="H25"/>
  <c r="G25"/>
  <c r="H24"/>
  <c r="G24"/>
  <c r="H23"/>
  <c r="G23"/>
  <c r="H22"/>
  <c r="G22"/>
  <c r="H21"/>
  <c r="G21"/>
  <c r="H20"/>
  <c r="G20"/>
  <c r="H19"/>
  <c r="G19"/>
  <c r="H18"/>
  <c r="G18"/>
  <c r="H16"/>
  <c r="G16"/>
  <c r="H15"/>
  <c r="G15"/>
  <c r="H14"/>
  <c r="G14"/>
  <c r="H13"/>
  <c r="G13"/>
  <c r="H12"/>
  <c r="G12"/>
  <c r="H11"/>
  <c r="G11"/>
  <c r="H10"/>
  <c r="G10"/>
  <c r="H9"/>
  <c r="G9"/>
  <c r="F573" i="224"/>
  <c r="E573"/>
  <c r="D573"/>
  <c r="C573"/>
  <c r="H572"/>
  <c r="G572"/>
  <c r="H571"/>
  <c r="G571"/>
  <c r="H570"/>
  <c r="G570"/>
  <c r="H569"/>
  <c r="G569"/>
  <c r="H568"/>
  <c r="G568"/>
  <c r="H567"/>
  <c r="G567"/>
  <c r="H566"/>
  <c r="G566"/>
  <c r="H565"/>
  <c r="G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6"/>
  <c r="G546"/>
  <c r="H545"/>
  <c r="G545"/>
  <c r="H544"/>
  <c r="G544"/>
  <c r="H543"/>
  <c r="G543"/>
  <c r="H542"/>
  <c r="G542"/>
  <c r="H541"/>
  <c r="H573" s="1"/>
  <c r="G541"/>
  <c r="G573" s="1"/>
  <c r="F538"/>
  <c r="E538"/>
  <c r="D538"/>
  <c r="C538"/>
  <c r="H537"/>
  <c r="G537"/>
  <c r="H536"/>
  <c r="G536"/>
  <c r="H535"/>
  <c r="G535"/>
  <c r="H534"/>
  <c r="G534"/>
  <c r="H533"/>
  <c r="G533"/>
  <c r="H532"/>
  <c r="G532"/>
  <c r="H531"/>
  <c r="G531"/>
  <c r="H530"/>
  <c r="G530"/>
  <c r="H529"/>
  <c r="G529"/>
  <c r="H528"/>
  <c r="G528"/>
  <c r="H527"/>
  <c r="G527"/>
  <c r="H526"/>
  <c r="G526"/>
  <c r="H525"/>
  <c r="G525"/>
  <c r="H524"/>
  <c r="G524"/>
  <c r="H523"/>
  <c r="G523"/>
  <c r="H522"/>
  <c r="G522"/>
  <c r="H521"/>
  <c r="H538" s="1"/>
  <c r="G521"/>
  <c r="G538" s="1"/>
  <c r="F518"/>
  <c r="E518"/>
  <c r="D518"/>
  <c r="C518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505"/>
  <c r="G505"/>
  <c r="H504"/>
  <c r="G504"/>
  <c r="H503"/>
  <c r="G503"/>
  <c r="H502"/>
  <c r="G502"/>
  <c r="H501"/>
  <c r="G501"/>
  <c r="H500"/>
  <c r="G500"/>
  <c r="H499"/>
  <c r="G499"/>
  <c r="H498"/>
  <c r="G498"/>
  <c r="H497"/>
  <c r="G497"/>
  <c r="H496"/>
  <c r="G496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51"/>
  <c r="G451"/>
  <c r="H450"/>
  <c r="G450"/>
  <c r="H449"/>
  <c r="G449"/>
  <c r="H448"/>
  <c r="G448"/>
  <c r="H447"/>
  <c r="G447"/>
  <c r="H446"/>
  <c r="G446"/>
  <c r="H445"/>
  <c r="G445"/>
  <c r="H444"/>
  <c r="G444"/>
  <c r="H443"/>
  <c r="G443"/>
  <c r="H442"/>
  <c r="G442"/>
  <c r="H441"/>
  <c r="G441"/>
  <c r="H440"/>
  <c r="G440"/>
  <c r="H439"/>
  <c r="G439"/>
  <c r="H438"/>
  <c r="H518" s="1"/>
  <c r="G438"/>
  <c r="G518" s="1"/>
  <c r="F435"/>
  <c r="E435"/>
  <c r="D435"/>
  <c r="C435"/>
  <c r="H434"/>
  <c r="G434"/>
  <c r="H433"/>
  <c r="G433"/>
  <c r="H432"/>
  <c r="G432"/>
  <c r="H431"/>
  <c r="G431"/>
  <c r="H430"/>
  <c r="G430"/>
  <c r="H429"/>
  <c r="G429"/>
  <c r="H428"/>
  <c r="G428"/>
  <c r="H427"/>
  <c r="G427"/>
  <c r="H426"/>
  <c r="G426"/>
  <c r="H425"/>
  <c r="G425"/>
  <c r="H424"/>
  <c r="G424"/>
  <c r="H423"/>
  <c r="G423"/>
  <c r="H422"/>
  <c r="G422"/>
  <c r="H421"/>
  <c r="G421"/>
  <c r="H420"/>
  <c r="G420"/>
  <c r="H419"/>
  <c r="G419"/>
  <c r="H418"/>
  <c r="G418"/>
  <c r="H417"/>
  <c r="G417"/>
  <c r="H416"/>
  <c r="G416"/>
  <c r="H415"/>
  <c r="G415"/>
  <c r="H414"/>
  <c r="G414"/>
  <c r="H413"/>
  <c r="G413"/>
  <c r="H412"/>
  <c r="G412"/>
  <c r="H411"/>
  <c r="G411"/>
  <c r="H410"/>
  <c r="G410"/>
  <c r="H409"/>
  <c r="G409"/>
  <c r="H408"/>
  <c r="G408"/>
  <c r="H407"/>
  <c r="G407"/>
  <c r="H406"/>
  <c r="G406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H387"/>
  <c r="G387"/>
  <c r="H386"/>
  <c r="G386"/>
  <c r="H385"/>
  <c r="G385"/>
  <c r="H384"/>
  <c r="G384"/>
  <c r="H383"/>
  <c r="G383"/>
  <c r="H382"/>
  <c r="G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H435" s="1"/>
  <c r="I435" s="1"/>
  <c r="G238"/>
  <c r="G435" s="1"/>
  <c r="F234"/>
  <c r="F578" s="1"/>
  <c r="E234"/>
  <c r="E575" s="1"/>
  <c r="D234"/>
  <c r="D578" s="1"/>
  <c r="C234"/>
  <c r="C575" s="1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H234" s="1"/>
  <c r="G11"/>
  <c r="G234" s="1"/>
  <c r="H229" i="223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M16" i="222"/>
  <c r="L16"/>
  <c r="K16"/>
  <c r="J16"/>
  <c r="I16"/>
  <c r="H16"/>
  <c r="G16"/>
  <c r="F16"/>
  <c r="E16"/>
  <c r="D16"/>
  <c r="R15"/>
  <c r="S15" s="1"/>
  <c r="Q15"/>
  <c r="O15"/>
  <c r="N15"/>
  <c r="R14"/>
  <c r="S14" s="1"/>
  <c r="Q14"/>
  <c r="O14"/>
  <c r="N14"/>
  <c r="R13"/>
  <c r="S13" s="1"/>
  <c r="Q13"/>
  <c r="O13"/>
  <c r="N13"/>
  <c r="R12"/>
  <c r="S12" s="1"/>
  <c r="Q12"/>
  <c r="O12"/>
  <c r="N12"/>
  <c r="R11"/>
  <c r="S11" s="1"/>
  <c r="Q11"/>
  <c r="O11"/>
  <c r="N11"/>
  <c r="R10"/>
  <c r="S10" s="1"/>
  <c r="Q10"/>
  <c r="Q16" s="1"/>
  <c r="O10"/>
  <c r="O16" s="1"/>
  <c r="P16" s="1"/>
  <c r="N10"/>
  <c r="N16" s="1"/>
  <c r="I36" i="221"/>
  <c r="I35"/>
  <c r="F34"/>
  <c r="E34"/>
  <c r="D34"/>
  <c r="C34"/>
  <c r="H33"/>
  <c r="I33" s="1"/>
  <c r="G33"/>
  <c r="H32"/>
  <c r="G32"/>
  <c r="H31"/>
  <c r="H34" s="1"/>
  <c r="I34" s="1"/>
  <c r="G31"/>
  <c r="G34" s="1"/>
  <c r="I30"/>
  <c r="I29"/>
  <c r="F28"/>
  <c r="E28"/>
  <c r="D28"/>
  <c r="C28"/>
  <c r="H27"/>
  <c r="I27" s="1"/>
  <c r="G27"/>
  <c r="H26"/>
  <c r="I26" s="1"/>
  <c r="G26"/>
  <c r="H25"/>
  <c r="H28" s="1"/>
  <c r="I28" s="1"/>
  <c r="G25"/>
  <c r="G28" s="1"/>
  <c r="I24"/>
  <c r="I23"/>
  <c r="F22"/>
  <c r="E22"/>
  <c r="D22"/>
  <c r="C22"/>
  <c r="H21"/>
  <c r="I21" s="1"/>
  <c r="G21"/>
  <c r="H20"/>
  <c r="I20" s="1"/>
  <c r="G20"/>
  <c r="H19"/>
  <c r="H22" s="1"/>
  <c r="I22" s="1"/>
  <c r="G19"/>
  <c r="G22" s="1"/>
  <c r="I18"/>
  <c r="I17"/>
  <c r="F16"/>
  <c r="F37" s="1"/>
  <c r="E16"/>
  <c r="E37" s="1"/>
  <c r="D16"/>
  <c r="D37" s="1"/>
  <c r="H37" s="1"/>
  <c r="I37" s="1"/>
  <c r="C16"/>
  <c r="C37" s="1"/>
  <c r="G37" s="1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H16" s="1"/>
  <c r="I16" s="1"/>
  <c r="G10"/>
  <c r="G16" s="1"/>
  <c r="I35" i="220"/>
  <c r="F34"/>
  <c r="E34"/>
  <c r="D34"/>
  <c r="C34"/>
  <c r="H33"/>
  <c r="G33"/>
  <c r="H32"/>
  <c r="G32"/>
  <c r="H31"/>
  <c r="H34" s="1"/>
  <c r="G31"/>
  <c r="G34" s="1"/>
  <c r="I30"/>
  <c r="H29"/>
  <c r="I29" s="1"/>
  <c r="G29"/>
  <c r="F28"/>
  <c r="E28"/>
  <c r="D28"/>
  <c r="C28"/>
  <c r="H27"/>
  <c r="I27" s="1"/>
  <c r="G27"/>
  <c r="H26"/>
  <c r="I26" s="1"/>
  <c r="G26"/>
  <c r="H25"/>
  <c r="H28" s="1"/>
  <c r="I28" s="1"/>
  <c r="G25"/>
  <c r="G28" s="1"/>
  <c r="I24"/>
  <c r="H23"/>
  <c r="G23"/>
  <c r="F22"/>
  <c r="E22"/>
  <c r="D22"/>
  <c r="C22"/>
  <c r="H21"/>
  <c r="G21"/>
  <c r="H20"/>
  <c r="G20"/>
  <c r="H19"/>
  <c r="H22" s="1"/>
  <c r="G19"/>
  <c r="G22" s="1"/>
  <c r="I18"/>
  <c r="I17"/>
  <c r="F16"/>
  <c r="F36" s="1"/>
  <c r="E16"/>
  <c r="E36" s="1"/>
  <c r="D16"/>
  <c r="D36" s="1"/>
  <c r="C16"/>
  <c r="C36" s="1"/>
  <c r="H15"/>
  <c r="G15"/>
  <c r="H14"/>
  <c r="G14"/>
  <c r="H13"/>
  <c r="G13"/>
  <c r="H12"/>
  <c r="G12"/>
  <c r="H11"/>
  <c r="G11"/>
  <c r="H10"/>
  <c r="H16" s="1"/>
  <c r="G10"/>
  <c r="G16" s="1"/>
  <c r="G36" s="1"/>
  <c r="F8" i="219"/>
  <c r="E8"/>
  <c r="D8"/>
  <c r="C8"/>
  <c r="B8"/>
  <c r="I17" i="218"/>
  <c r="H17"/>
  <c r="I13"/>
  <c r="H13"/>
  <c r="I12"/>
  <c r="H12"/>
  <c r="I11"/>
  <c r="H11"/>
  <c r="I10"/>
  <c r="H10"/>
  <c r="I9"/>
  <c r="H9"/>
  <c r="I8"/>
  <c r="H8"/>
  <c r="I18" i="217"/>
  <c r="H18"/>
  <c r="I10"/>
  <c r="H10"/>
  <c r="I9"/>
  <c r="H9"/>
  <c r="I8"/>
  <c r="H8"/>
  <c r="I17" i="216"/>
  <c r="H17"/>
  <c r="I16"/>
  <c r="I15"/>
  <c r="I14"/>
  <c r="I13"/>
  <c r="I12"/>
  <c r="I11"/>
  <c r="I10"/>
  <c r="H10"/>
  <c r="I9"/>
  <c r="H9"/>
  <c r="I8"/>
  <c r="H8"/>
  <c r="N31" i="215"/>
  <c r="M31"/>
  <c r="L31"/>
  <c r="K31"/>
  <c r="J31"/>
  <c r="I31"/>
  <c r="N30"/>
  <c r="M30"/>
  <c r="L30"/>
  <c r="K30"/>
  <c r="J30"/>
  <c r="I30"/>
  <c r="N29"/>
  <c r="M29"/>
  <c r="L29"/>
  <c r="K29"/>
  <c r="J29"/>
  <c r="I29"/>
  <c r="N28"/>
  <c r="M28"/>
  <c r="L28"/>
  <c r="K28"/>
  <c r="J28"/>
  <c r="I28"/>
  <c r="N27"/>
  <c r="M27"/>
  <c r="L27"/>
  <c r="K27"/>
  <c r="J27"/>
  <c r="I27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21"/>
  <c r="M21"/>
  <c r="L21"/>
  <c r="K21"/>
  <c r="J21"/>
  <c r="I21"/>
  <c r="N20"/>
  <c r="M20"/>
  <c r="L20"/>
  <c r="K20"/>
  <c r="J20"/>
  <c r="I20"/>
  <c r="N19"/>
  <c r="M19"/>
  <c r="L19"/>
  <c r="K19"/>
  <c r="J19"/>
  <c r="I19"/>
  <c r="N18"/>
  <c r="M18"/>
  <c r="L18"/>
  <c r="K18"/>
  <c r="J18"/>
  <c r="I18"/>
  <c r="N17"/>
  <c r="M17"/>
  <c r="L17"/>
  <c r="K17"/>
  <c r="J17"/>
  <c r="I17"/>
  <c r="N16"/>
  <c r="M16"/>
  <c r="L16"/>
  <c r="K16"/>
  <c r="J16"/>
  <c r="I16"/>
  <c r="N15"/>
  <c r="M15"/>
  <c r="L15"/>
  <c r="K15"/>
  <c r="J15"/>
  <c r="I15"/>
  <c r="N14"/>
  <c r="M14"/>
  <c r="L14"/>
  <c r="K14"/>
  <c r="J14"/>
  <c r="I14"/>
  <c r="N13"/>
  <c r="M13"/>
  <c r="L13"/>
  <c r="K13"/>
  <c r="J13"/>
  <c r="I13"/>
  <c r="N12"/>
  <c r="M12"/>
  <c r="L12"/>
  <c r="K12"/>
  <c r="J12"/>
  <c r="I12"/>
  <c r="N11"/>
  <c r="M11"/>
  <c r="L11"/>
  <c r="K11"/>
  <c r="J11"/>
  <c r="I11"/>
  <c r="N10"/>
  <c r="M10"/>
  <c r="L10"/>
  <c r="K10"/>
  <c r="J10"/>
  <c r="I10"/>
  <c r="N9"/>
  <c r="M9"/>
  <c r="L9"/>
  <c r="K9"/>
  <c r="J9"/>
  <c r="I9"/>
  <c r="N8"/>
  <c r="M8"/>
  <c r="L8"/>
  <c r="K8"/>
  <c r="J8"/>
  <c r="I8"/>
  <c r="I8" i="214"/>
  <c r="J8"/>
  <c r="K8"/>
  <c r="L8"/>
  <c r="M8"/>
  <c r="N8"/>
  <c r="I9"/>
  <c r="J9"/>
  <c r="K9"/>
  <c r="L9"/>
  <c r="M9"/>
  <c r="N9"/>
  <c r="I10"/>
  <c r="J10"/>
  <c r="K10"/>
  <c r="L10"/>
  <c r="M10"/>
  <c r="N10"/>
  <c r="I11"/>
  <c r="J11"/>
  <c r="K11"/>
  <c r="L11"/>
  <c r="M11"/>
  <c r="N11"/>
  <c r="I12"/>
  <c r="J12"/>
  <c r="K12"/>
  <c r="L12"/>
  <c r="M12"/>
  <c r="N12"/>
  <c r="I13"/>
  <c r="J13"/>
  <c r="K13"/>
  <c r="L13"/>
  <c r="M13"/>
  <c r="N13"/>
  <c r="I14"/>
  <c r="J14"/>
  <c r="K14"/>
  <c r="L14"/>
  <c r="M14"/>
  <c r="N14"/>
  <c r="I15"/>
  <c r="J15"/>
  <c r="K15"/>
  <c r="L15"/>
  <c r="M15"/>
  <c r="N15"/>
  <c r="I16"/>
  <c r="J16"/>
  <c r="K16"/>
  <c r="L16"/>
  <c r="M16"/>
  <c r="N16"/>
  <c r="I17"/>
  <c r="J17"/>
  <c r="K17"/>
  <c r="L17"/>
  <c r="M17"/>
  <c r="N17"/>
  <c r="I18"/>
  <c r="J18"/>
  <c r="K18"/>
  <c r="L18"/>
  <c r="M18"/>
  <c r="N18"/>
  <c r="I19"/>
  <c r="J19"/>
  <c r="K19"/>
  <c r="L19"/>
  <c r="M19"/>
  <c r="N19"/>
  <c r="I20"/>
  <c r="J20"/>
  <c r="K20"/>
  <c r="L20"/>
  <c r="M20"/>
  <c r="N20"/>
  <c r="I21"/>
  <c r="J21"/>
  <c r="K21"/>
  <c r="L21"/>
  <c r="M21"/>
  <c r="N21"/>
  <c r="I22"/>
  <c r="J22"/>
  <c r="K22"/>
  <c r="L22"/>
  <c r="M22"/>
  <c r="N22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I26"/>
  <c r="J26"/>
  <c r="K26"/>
  <c r="L26"/>
  <c r="M26"/>
  <c r="N26"/>
  <c r="I27"/>
  <c r="J27"/>
  <c r="K27"/>
  <c r="L27"/>
  <c r="M27"/>
  <c r="N27"/>
  <c r="I28"/>
  <c r="J28"/>
  <c r="K28"/>
  <c r="L28"/>
  <c r="M28"/>
  <c r="N28"/>
  <c r="I29"/>
  <c r="J29"/>
  <c r="K29"/>
  <c r="L29"/>
  <c r="M29"/>
  <c r="N29"/>
  <c r="I30"/>
  <c r="J30"/>
  <c r="K30"/>
  <c r="L30"/>
  <c r="M30"/>
  <c r="N30"/>
  <c r="I31"/>
  <c r="J31"/>
  <c r="K31"/>
  <c r="L31"/>
  <c r="M31"/>
  <c r="N31"/>
  <c r="AC10" i="189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21"/>
  <c r="Y21" s="1"/>
  <c r="X22"/>
  <c r="Y22" s="1"/>
  <c r="X23"/>
  <c r="Y23" s="1"/>
  <c r="X24"/>
  <c r="Y24" s="1"/>
  <c r="X25"/>
  <c r="Y25" s="1"/>
  <c r="X26"/>
  <c r="Y26" s="1"/>
  <c r="X27"/>
  <c r="Y27" s="1"/>
  <c r="X28"/>
  <c r="Y28" s="1"/>
  <c r="X29"/>
  <c r="Y29" s="1"/>
  <c r="X30"/>
  <c r="Y30" s="1"/>
  <c r="X31"/>
  <c r="Y31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H10"/>
  <c r="H11"/>
  <c r="H12"/>
  <c r="D12" s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I518" i="224" l="1"/>
  <c r="L19" i="227"/>
  <c r="I11" i="220"/>
  <c r="I12"/>
  <c r="I20"/>
  <c r="I21"/>
  <c r="I23"/>
  <c r="I32"/>
  <c r="I33"/>
  <c r="I32" i="221"/>
  <c r="P11" i="222"/>
  <c r="P12"/>
  <c r="P13"/>
  <c r="P14"/>
  <c r="P15"/>
  <c r="G575" i="224"/>
  <c r="G578"/>
  <c r="I538"/>
  <c r="I573"/>
  <c r="H578"/>
  <c r="I234"/>
  <c r="H575"/>
  <c r="I575" s="1"/>
  <c r="D575"/>
  <c r="F575"/>
  <c r="C578"/>
  <c r="E578"/>
  <c r="H16" i="226"/>
  <c r="G16"/>
  <c r="I16" i="220"/>
  <c r="H36"/>
  <c r="I36" s="1"/>
  <c r="I22"/>
  <c r="I34"/>
  <c r="I10"/>
  <c r="I19"/>
  <c r="I25"/>
  <c r="I31"/>
  <c r="I10" i="221"/>
  <c r="P10" i="222"/>
  <c r="R16"/>
  <c r="S16" s="1"/>
  <c r="I19" i="221"/>
  <c r="I25"/>
  <c r="I31"/>
  <c r="H64" i="159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8" i="212"/>
  <c r="G91" i="226" l="1"/>
  <c r="G15"/>
  <c r="H91"/>
  <c r="I91" s="1"/>
  <c r="H15"/>
  <c r="C3" i="191"/>
  <c r="C3" i="212" l="1"/>
  <c r="C2"/>
  <c r="C1"/>
  <c r="D8"/>
  <c r="C8"/>
  <c r="F38" i="159" l="1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C3" i="174"/>
  <c r="C3" i="169"/>
  <c r="C3" i="192"/>
  <c r="C2" i="200"/>
  <c r="C2" i="161"/>
  <c r="C2" i="159"/>
  <c r="C2" i="211"/>
  <c r="C2" i="174"/>
  <c r="C2" i="169"/>
  <c r="C2" i="192"/>
  <c r="C2" i="191"/>
  <c r="C1" i="200"/>
  <c r="C1" i="161"/>
  <c r="C1" i="159"/>
  <c r="C1" i="211"/>
  <c r="C1" i="174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J10"/>
  <c r="J9"/>
  <c r="J8"/>
  <c r="F36" i="159"/>
  <c r="K18" i="192"/>
  <c r="K11"/>
  <c r="G20" i="169"/>
  <c r="G19"/>
  <c r="G18"/>
  <c r="G17"/>
  <c r="G16"/>
  <c r="G15"/>
  <c r="G14"/>
  <c r="D20"/>
  <c r="D19"/>
  <c r="D18"/>
  <c r="D17"/>
  <c r="D16"/>
  <c r="D15"/>
  <c r="D14"/>
  <c r="W22" i="192"/>
  <c r="V22"/>
  <c r="U22"/>
  <c r="H9" i="174" s="1"/>
  <c r="T22" i="192"/>
  <c r="R22"/>
  <c r="Q22"/>
  <c r="N22"/>
  <c r="M22"/>
  <c r="L22"/>
  <c r="I22"/>
  <c r="H22"/>
  <c r="G22"/>
  <c r="F22"/>
  <c r="E22"/>
  <c r="C9" i="174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47" i="189"/>
  <c r="K47"/>
  <c r="I21" i="169"/>
  <c r="H13" i="174" s="1"/>
  <c r="H21" i="169"/>
  <c r="H12" i="174" s="1"/>
  <c r="E21" i="169"/>
  <c r="C13" i="174" s="1"/>
  <c r="G13" s="1"/>
  <c r="F21" i="169"/>
  <c r="F13" i="174" s="1"/>
  <c r="B21" i="169"/>
  <c r="C12" i="174" s="1"/>
  <c r="G12" s="1"/>
  <c r="C21" i="169"/>
  <c r="F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47" i="189"/>
  <c r="AE47"/>
  <c r="AD47"/>
  <c r="Z47"/>
  <c r="AA47"/>
  <c r="AB47"/>
  <c r="R47"/>
  <c r="S47"/>
  <c r="T47"/>
  <c r="U47"/>
  <c r="V47"/>
  <c r="W47"/>
  <c r="I47"/>
  <c r="L47"/>
  <c r="M47"/>
  <c r="N47"/>
  <c r="O47"/>
  <c r="E47"/>
  <c r="F47"/>
  <c r="G47"/>
  <c r="C47"/>
  <c r="AC46"/>
  <c r="X46"/>
  <c r="Y46" s="1"/>
  <c r="P46"/>
  <c r="Q46" s="1"/>
  <c r="H46"/>
  <c r="D46" s="1"/>
  <c r="AC45"/>
  <c r="X45"/>
  <c r="Y45" s="1"/>
  <c r="P45"/>
  <c r="Q45" s="1"/>
  <c r="H45"/>
  <c r="D45" s="1"/>
  <c r="AC44"/>
  <c r="X44"/>
  <c r="Y44" s="1"/>
  <c r="P44"/>
  <c r="Q44" s="1"/>
  <c r="H44"/>
  <c r="D44" s="1"/>
  <c r="AC43"/>
  <c r="X43"/>
  <c r="Y43" s="1"/>
  <c r="P43"/>
  <c r="Q43" s="1"/>
  <c r="H43"/>
  <c r="D43" s="1"/>
  <c r="AC42"/>
  <c r="X42"/>
  <c r="Y42" s="1"/>
  <c r="P42"/>
  <c r="Q42" s="1"/>
  <c r="H42"/>
  <c r="D42" s="1"/>
  <c r="AC41"/>
  <c r="X41"/>
  <c r="Y41" s="1"/>
  <c r="P41"/>
  <c r="Q41" s="1"/>
  <c r="H41"/>
  <c r="D41" s="1"/>
  <c r="AC40"/>
  <c r="X40"/>
  <c r="Y40" s="1"/>
  <c r="P40"/>
  <c r="Q40" s="1"/>
  <c r="H40"/>
  <c r="D40" s="1"/>
  <c r="AC39"/>
  <c r="X39"/>
  <c r="Y39" s="1"/>
  <c r="P39"/>
  <c r="Q39" s="1"/>
  <c r="H39"/>
  <c r="D39" s="1"/>
  <c r="AC38"/>
  <c r="X38"/>
  <c r="Y38" s="1"/>
  <c r="P38"/>
  <c r="Q38" s="1"/>
  <c r="H38"/>
  <c r="D38" s="1"/>
  <c r="AC37"/>
  <c r="X37"/>
  <c r="Y37" s="1"/>
  <c r="P37"/>
  <c r="Q37" s="1"/>
  <c r="H37"/>
  <c r="D37" s="1"/>
  <c r="AC36"/>
  <c r="X36"/>
  <c r="Y36" s="1"/>
  <c r="P36"/>
  <c r="Q36" s="1"/>
  <c r="H36"/>
  <c r="D36" s="1"/>
  <c r="AC35"/>
  <c r="X35"/>
  <c r="Y35" s="1"/>
  <c r="P35"/>
  <c r="Q35" s="1"/>
  <c r="H35"/>
  <c r="D35" s="1"/>
  <c r="AC34"/>
  <c r="X34"/>
  <c r="Y34" s="1"/>
  <c r="P34"/>
  <c r="Q34" s="1"/>
  <c r="H34"/>
  <c r="D34" s="1"/>
  <c r="AC33"/>
  <c r="X33"/>
  <c r="Y33" s="1"/>
  <c r="P33"/>
  <c r="Q33" s="1"/>
  <c r="H33"/>
  <c r="D33" s="1"/>
  <c r="AC32"/>
  <c r="X32"/>
  <c r="Y32" s="1"/>
  <c r="P32"/>
  <c r="Q32" s="1"/>
  <c r="H32"/>
  <c r="D32" s="1"/>
  <c r="AC9"/>
  <c r="X9"/>
  <c r="Y9" s="1"/>
  <c r="P9"/>
  <c r="Q9" s="1"/>
  <c r="H9"/>
  <c r="D9" s="1"/>
  <c r="F35" i="159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G9" i="174" l="1"/>
  <c r="F9"/>
  <c r="H10"/>
  <c r="D21" i="169"/>
  <c r="H11" i="174"/>
  <c r="G21" i="169"/>
  <c r="P22" i="192"/>
  <c r="P47" i="189"/>
  <c r="I18" i="191"/>
  <c r="K22" i="192"/>
  <c r="I9" i="174"/>
  <c r="L18" i="191"/>
  <c r="C8" i="174"/>
  <c r="C11"/>
  <c r="J22" i="192"/>
  <c r="X47" i="189"/>
  <c r="Y47" s="1"/>
  <c r="O18" i="191"/>
  <c r="F11" i="174"/>
  <c r="O22" i="192"/>
  <c r="H47" i="189"/>
  <c r="D47" s="1"/>
  <c r="H8" i="174"/>
  <c r="H14" s="1"/>
  <c r="S22" i="192"/>
  <c r="I12" i="174"/>
  <c r="AC47" i="189"/>
  <c r="I13" i="174"/>
  <c r="C10"/>
  <c r="Q47" i="189" l="1"/>
  <c r="F8" i="174"/>
  <c r="G8" s="1"/>
  <c r="I11"/>
  <c r="G11"/>
  <c r="I8"/>
  <c r="F10"/>
  <c r="G10" s="1"/>
  <c r="I10"/>
  <c r="I14" s="1"/>
  <c r="C14"/>
  <c r="F14" l="1"/>
  <c r="G14"/>
</calcChain>
</file>

<file path=xl/comments1.xml><?xml version="1.0" encoding="utf-8"?>
<comments xmlns="http://schemas.openxmlformats.org/spreadsheetml/2006/main">
  <authors>
    <author>User</author>
  </authors>
  <commentList>
    <comment ref="D5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KOD ODRASLIH (DO)</t>
        </r>
      </text>
    </comment>
  </commentList>
</comments>
</file>

<file path=xl/sharedStrings.xml><?xml version="1.0" encoding="utf-8"?>
<sst xmlns="http://schemas.openxmlformats.org/spreadsheetml/2006/main" count="3760" uniqueCount="2816">
  <si>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</si>
  <si>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</si>
  <si>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</si>
  <si>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</si>
  <si>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</si>
  <si>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</si>
  <si>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</si>
  <si>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</si>
  <si>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</si>
  <si>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</si>
  <si>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</si>
  <si>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</si>
  <si>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</si>
  <si>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</si>
  <si>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</si>
  <si>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</si>
  <si>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</si>
  <si>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</si>
  <si>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</si>
  <si>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</si>
  <si>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</si>
  <si>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</si>
  <si>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</si>
  <si>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</si>
  <si>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</si>
  <si>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</si>
  <si>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</si>
  <si>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</si>
  <si>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</si>
  <si>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</si>
  <si>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</si>
  <si>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</si>
  <si>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</si>
  <si>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</si>
  <si>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</si>
  <si>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</si>
  <si>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</si>
  <si>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</si>
  <si>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</si>
  <si>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</si>
  <si>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</si>
  <si>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</si>
  <si>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</si>
  <si>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</si>
  <si>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</si>
  <si>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</si>
  <si>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</si>
  <si>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</si>
  <si>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</si>
  <si>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</si>
  <si>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</si>
  <si>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</si>
  <si>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</si>
  <si>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</si>
  <si>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</si>
  <si>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</si>
  <si>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</si>
  <si>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</si>
  <si>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</si>
  <si>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</si>
  <si>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</si>
  <si>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</si>
  <si>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</si>
  <si>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</si>
  <si>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</si>
  <si>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</si>
  <si>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</si>
  <si>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</si>
  <si>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</si>
  <si>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</si>
  <si>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</si>
  <si>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</si>
  <si>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</si>
  <si>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</si>
  <si>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</si>
  <si>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</si>
  <si>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</si>
  <si>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</si>
  <si>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</si>
  <si>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</si>
  <si>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</si>
  <si>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</si>
  <si>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</si>
  <si>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</si>
  <si>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</si>
  <si>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</si>
  <si>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</si>
  <si>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</si>
  <si>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</si>
  <si>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</si>
  <si>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</si>
  <si>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</si>
  <si>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</si>
  <si>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</si>
  <si>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</si>
  <si>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</si>
  <si>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</si>
  <si>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</si>
  <si>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</si>
  <si>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</si>
  <si>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</si>
  <si>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</si>
  <si>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</si>
  <si>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</si>
  <si>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</si>
  <si>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</si>
  <si>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</si>
  <si>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</si>
  <si>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</si>
  <si>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</si>
  <si>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</si>
  <si>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</si>
  <si>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</si>
  <si>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</si>
  <si>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</si>
  <si>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</si>
  <si>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</si>
  <si>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</si>
  <si>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</si>
  <si>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</si>
  <si>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</si>
  <si>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</si>
  <si>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</si>
  <si>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</si>
  <si>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</si>
  <si>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</si>
  <si>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</si>
  <si>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</si>
  <si>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</si>
  <si>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</si>
  <si>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</si>
  <si>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</si>
  <si>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</si>
  <si>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</si>
  <si>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</si>
  <si>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</si>
  <si>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</si>
  <si>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</si>
  <si>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</si>
  <si>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</si>
  <si>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</si>
  <si>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</si>
  <si>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</si>
  <si>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</si>
  <si>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59300-00</t>
  </si>
  <si>
    <t>55076-00</t>
  </si>
  <si>
    <t>90901-10</t>
  </si>
  <si>
    <t>Магнетна резонанца дојке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</si>
  <si>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</si>
  <si>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</si>
  <si>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</si>
  <si>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</si>
  <si>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</si>
  <si>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</si>
  <si>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</si>
  <si>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</si>
  <si>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</si>
  <si>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</si>
  <si>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</si>
  <si>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</si>
  <si>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</si>
  <si>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</si>
  <si>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</si>
  <si>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</si>
  <si>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</si>
  <si>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</si>
  <si>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</si>
  <si>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</si>
  <si>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</si>
  <si>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</si>
  <si>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</si>
  <si>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</si>
  <si>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</si>
  <si>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</si>
  <si>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</si>
  <si>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</si>
  <si>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</si>
  <si>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</si>
  <si>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</si>
  <si>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</si>
  <si>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</si>
  <si>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</si>
  <si>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</si>
  <si>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</si>
  <si>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</si>
  <si>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</si>
  <si>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</si>
  <si>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</si>
  <si>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</si>
  <si>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</si>
  <si>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</si>
  <si>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</si>
  <si>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</si>
  <si>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</si>
  <si>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</si>
  <si>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</si>
  <si>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</si>
  <si>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</si>
  <si>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</si>
  <si>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</si>
  <si>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</si>
  <si>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</si>
  <si>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</si>
  <si>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</si>
  <si>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</si>
  <si>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</si>
  <si>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</si>
  <si>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</si>
  <si>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</si>
  <si>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</si>
  <si>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</si>
  <si>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Специјалистички прегледи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</si>
  <si>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</si>
  <si>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</si>
  <si>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</si>
  <si>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</si>
  <si>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</si>
  <si>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</si>
  <si>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Амбулантни</t>
  </si>
  <si>
    <t>Стационарни</t>
  </si>
  <si>
    <t>Број апарата</t>
  </si>
  <si>
    <t>Дијагностичке процедуре са снимањем</t>
  </si>
  <si>
    <t>Број пацијената</t>
  </si>
  <si>
    <t>Број прегледаних узорака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</si>
  <si>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</si>
  <si>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</si>
  <si>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</si>
  <si>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</si>
  <si>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</si>
  <si>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</si>
  <si>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</si>
  <si>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</si>
  <si>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</si>
  <si>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</si>
  <si>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</si>
  <si>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</si>
  <si>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</si>
  <si>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</si>
  <si>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</si>
  <si>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</si>
  <si>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</si>
  <si>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</si>
  <si>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</si>
  <si>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</si>
  <si>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</si>
  <si>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</si>
  <si>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</si>
  <si>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</si>
  <si>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</si>
  <si>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</si>
  <si>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</si>
  <si>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</si>
  <si>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</si>
  <si>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</si>
  <si>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</si>
  <si>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</si>
  <si>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</si>
  <si>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</si>
  <si>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</si>
  <si>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</si>
  <si>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</si>
  <si>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</si>
  <si>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</si>
  <si>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</si>
  <si>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</si>
  <si>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</si>
  <si>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</si>
  <si>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</si>
  <si>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</si>
  <si>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</si>
  <si>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</si>
  <si>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</si>
  <si>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</si>
  <si>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Здравствене услуге</t>
  </si>
  <si>
    <t>Лабораторијска дијагностика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</si>
  <si>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</si>
  <si>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</si>
  <si>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</si>
  <si>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</si>
  <si>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</si>
  <si>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</si>
  <si>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</si>
  <si>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</si>
  <si>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</si>
  <si>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</si>
  <si>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</si>
  <si>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</si>
  <si>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</si>
  <si>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</si>
  <si>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</si>
  <si>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</si>
  <si>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</si>
  <si>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Рендген дијагностика (у загради уписати број апарата и број смена)</t>
  </si>
  <si>
    <t>Ултразвучна дијагностика (у загради уписати број апарата и број смена)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</si>
  <si>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</si>
  <si>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</si>
  <si>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</si>
  <si>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</si>
  <si>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</si>
  <si>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</si>
  <si>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</si>
  <si>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</si>
  <si>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</si>
  <si>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</si>
  <si>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 xml:space="preserve"> 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</si>
  <si>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</si>
  <si>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</si>
  <si>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</si>
  <si>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</si>
  <si>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</si>
  <si>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</si>
  <si>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Набавка крви и лабилних продуката крви од завода/института за трансфузију крви</t>
  </si>
  <si>
    <t>Сопствена производња и набавка крви и лабилних  продуката крви од других здравствених установа које имају сопствену производњу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</si>
  <si>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</si>
  <si>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</si>
  <si>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</si>
  <si>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</si>
  <si>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</si>
  <si>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</si>
  <si>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</si>
  <si>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</si>
  <si>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</si>
  <si>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</si>
  <si>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ЗА 2018. ГОДИНУ</t>
  </si>
  <si>
    <t>План за 2018.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</si>
  <si>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</si>
  <si>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</si>
  <si>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</si>
  <si>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</si>
  <si>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</si>
  <si>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</si>
  <si>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</si>
  <si>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</si>
  <si>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</si>
  <si>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</si>
  <si>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</si>
  <si>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</si>
  <si>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</si>
  <si>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</si>
  <si>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</si>
  <si>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</si>
  <si>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</si>
  <si>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</si>
  <si>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</si>
  <si>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</si>
  <si>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</si>
  <si>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</si>
  <si>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</si>
  <si>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</si>
  <si>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</si>
  <si>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</si>
  <si>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</si>
  <si>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</si>
  <si>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</si>
  <si>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</si>
  <si>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</si>
  <si>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</si>
  <si>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</si>
  <si>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</si>
  <si>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</si>
  <si>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</si>
  <si>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</si>
  <si>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</si>
  <si>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</si>
  <si>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</si>
  <si>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</si>
  <si>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</si>
  <si>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</si>
  <si>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</si>
  <si>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</si>
  <si>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</si>
  <si>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</si>
  <si>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</si>
  <si>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</si>
  <si>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</si>
  <si>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</si>
  <si>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</si>
  <si>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</si>
  <si>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</si>
  <si>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</si>
  <si>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</si>
  <si>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</si>
  <si>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</si>
  <si>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</si>
  <si>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</si>
  <si>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</si>
  <si>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</si>
  <si>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</si>
  <si>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</si>
  <si>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</si>
  <si>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</si>
  <si>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</si>
  <si>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</si>
  <si>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</si>
  <si>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</si>
  <si>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</si>
  <si>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</si>
  <si>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</si>
  <si>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</si>
  <si>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</si>
  <si>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</si>
  <si>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</si>
  <si>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</si>
  <si>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</si>
  <si>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</si>
  <si>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</si>
  <si>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</si>
  <si>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</si>
  <si>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</si>
  <si>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</si>
  <si>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</si>
  <si>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</si>
  <si>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</si>
  <si>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</si>
  <si>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</si>
  <si>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</si>
  <si>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</si>
  <si>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</si>
  <si>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</si>
  <si>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</si>
  <si>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</si>
  <si>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</si>
  <si>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</si>
  <si>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</si>
  <si>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</si>
  <si>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</si>
  <si>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</si>
  <si>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</si>
  <si>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</si>
  <si>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</si>
  <si>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</si>
  <si>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</si>
  <si>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</si>
  <si>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</si>
  <si>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</si>
  <si>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</si>
  <si>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</si>
  <si>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</si>
  <si>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</si>
  <si>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</si>
  <si>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</si>
  <si>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</si>
  <si>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</si>
  <si>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</si>
  <si>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</si>
  <si>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</si>
  <si>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</si>
  <si>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</si>
  <si>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</si>
  <si>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</si>
  <si>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</si>
  <si>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</si>
  <si>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</si>
  <si>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</si>
  <si>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</si>
  <si>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</si>
  <si>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</si>
  <si>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</si>
  <si>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</si>
  <si>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</si>
  <si>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</si>
  <si>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</si>
  <si>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</si>
  <si>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</si>
  <si>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</si>
  <si>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</si>
  <si>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</si>
  <si>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</si>
  <si>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</si>
  <si>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</si>
  <si>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</si>
  <si>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</si>
  <si>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</si>
  <si>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</si>
  <si>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</si>
  <si>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</si>
  <si>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</si>
  <si>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</si>
  <si>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</si>
  <si>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</si>
  <si>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</si>
  <si>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</si>
  <si>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</si>
  <si>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</si>
  <si>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</si>
  <si>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</si>
  <si>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</si>
  <si>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</si>
  <si>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</si>
  <si>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</si>
  <si>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</si>
  <si>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</si>
  <si>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</si>
  <si>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</si>
  <si>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</si>
  <si>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</si>
  <si>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</si>
  <si>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</si>
  <si>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</si>
  <si>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</si>
  <si>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</si>
  <si>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</si>
  <si>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</si>
  <si>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</si>
  <si>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</si>
  <si>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</si>
  <si>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</si>
  <si>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</si>
  <si>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</si>
  <si>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</si>
  <si>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</si>
  <si>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</si>
  <si>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</si>
  <si>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</si>
  <si>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</si>
  <si>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</si>
  <si>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</si>
  <si>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</si>
  <si>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</si>
  <si>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</si>
  <si>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</si>
  <si>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</si>
  <si>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</si>
  <si>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</si>
  <si>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</si>
  <si>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</si>
  <si>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</si>
  <si>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</si>
  <si>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</si>
  <si>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</si>
  <si>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</si>
  <si>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</si>
  <si>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</si>
  <si>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</si>
  <si>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</si>
  <si>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</si>
  <si>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</si>
  <si>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</si>
  <si>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</si>
  <si>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</si>
  <si>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</si>
  <si>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</si>
  <si>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</si>
  <si>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</si>
  <si>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</si>
  <si>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</si>
  <si>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</si>
  <si>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</si>
  <si>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</si>
  <si>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</si>
  <si>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</si>
  <si>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</si>
  <si>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</si>
  <si>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</si>
  <si>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</si>
  <si>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</si>
  <si>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</si>
  <si>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</si>
  <si>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</si>
  <si>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</si>
  <si>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</si>
  <si>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</si>
  <si>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</si>
  <si>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</si>
  <si>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</si>
  <si>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</si>
  <si>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</si>
  <si>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</si>
  <si>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</si>
  <si>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</si>
  <si>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</si>
  <si>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</si>
  <si>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</si>
  <si>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</si>
  <si>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</si>
  <si>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</si>
  <si>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</si>
  <si>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</si>
  <si>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</si>
  <si>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</si>
  <si>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</si>
  <si>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</si>
  <si>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</si>
  <si>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</si>
  <si>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</si>
  <si>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</si>
  <si>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</si>
  <si>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</si>
  <si>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</si>
  <si>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</si>
  <si>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</si>
  <si>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</si>
  <si>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</si>
  <si>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</si>
  <si>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</si>
  <si>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</si>
  <si>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</si>
  <si>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</si>
  <si>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</si>
  <si>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</si>
  <si>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</si>
  <si>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</si>
  <si>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</si>
  <si>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</si>
  <si>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</si>
  <si>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</si>
  <si>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</si>
  <si>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</si>
  <si>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</si>
  <si>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</si>
  <si>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</si>
  <si>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</si>
  <si>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</si>
  <si>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</si>
  <si>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</si>
  <si>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</si>
  <si>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</si>
  <si>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</si>
  <si>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</si>
  <si>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</si>
  <si>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</si>
  <si>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</si>
  <si>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</si>
  <si>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</si>
  <si>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</si>
  <si>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</si>
  <si>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</si>
  <si>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</si>
  <si>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</si>
  <si>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</si>
  <si>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</si>
  <si>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</si>
  <si>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</si>
  <si>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</si>
  <si>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</si>
  <si>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</si>
  <si>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</si>
  <si>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</si>
  <si>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</si>
  <si>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</si>
  <si>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</si>
  <si>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</si>
  <si>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</si>
  <si>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</si>
  <si>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</si>
  <si>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</si>
  <si>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</si>
  <si>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</si>
  <si>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</si>
  <si>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</si>
  <si>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</si>
  <si>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</si>
  <si>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</si>
  <si>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</si>
  <si>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</si>
  <si>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</si>
  <si>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</si>
  <si>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</si>
  <si>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</si>
  <si>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</si>
  <si>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</si>
  <si>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</si>
  <si>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</si>
  <si>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</si>
  <si>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</si>
  <si>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</si>
  <si>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</si>
  <si>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</si>
  <si>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</si>
  <si>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</si>
  <si>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</si>
  <si>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</si>
  <si>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</si>
  <si>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</si>
  <si>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</si>
  <si>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</si>
  <si>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</si>
  <si>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</si>
  <si>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</si>
  <si>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</si>
  <si>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</si>
  <si>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</si>
  <si>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</si>
  <si>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</si>
  <si>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</si>
  <si>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</si>
  <si>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</si>
  <si>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</si>
  <si>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</si>
  <si>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</si>
  <si>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</si>
  <si>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</si>
  <si>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</si>
  <si>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</si>
  <si>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</si>
  <si>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</si>
  <si>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</si>
  <si>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</si>
  <si>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</si>
  <si>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</si>
  <si>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</si>
  <si>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</si>
  <si>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</si>
  <si>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</si>
  <si>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</si>
  <si>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</si>
  <si>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</si>
  <si>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</si>
  <si>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</si>
  <si>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</si>
  <si>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</si>
  <si>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</si>
  <si>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</si>
  <si>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</si>
  <si>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</si>
  <si>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</si>
  <si>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</si>
  <si>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</si>
  <si>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</si>
  <si>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</si>
  <si>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</si>
  <si>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</si>
  <si>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</si>
  <si>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</si>
  <si>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</si>
  <si>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</si>
  <si>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</si>
  <si>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</si>
  <si>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</si>
  <si>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</si>
  <si>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</si>
  <si>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</si>
  <si>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</si>
  <si>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</si>
  <si>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</si>
  <si>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</si>
  <si>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</si>
  <si>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</si>
  <si>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</si>
  <si>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</si>
  <si>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</si>
  <si>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</si>
  <si>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</si>
  <si>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</si>
  <si>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</si>
  <si>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</si>
  <si>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</si>
  <si>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</si>
  <si>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</si>
  <si>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</si>
  <si>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</si>
  <si>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</si>
  <si>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</si>
  <si>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</si>
  <si>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</si>
  <si>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</si>
  <si>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</si>
  <si>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</si>
  <si>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</si>
  <si>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</si>
  <si>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</si>
  <si>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</si>
  <si>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</si>
  <si>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</si>
  <si>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</si>
  <si>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</si>
  <si>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</si>
  <si>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</si>
  <si>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</si>
  <si>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</si>
  <si>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</si>
  <si>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</si>
  <si>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</si>
  <si>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</si>
  <si>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</si>
  <si>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</si>
  <si>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</si>
  <si>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</si>
  <si>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</si>
  <si>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</si>
  <si>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</si>
  <si>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</si>
  <si>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</si>
  <si>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</si>
  <si>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</si>
  <si>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</si>
  <si>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</si>
  <si>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</si>
  <si>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</si>
  <si>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</si>
  <si>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</si>
  <si>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</si>
  <si>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</si>
  <si>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</si>
  <si>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</si>
  <si>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</si>
  <si>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</si>
  <si>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</si>
  <si>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</si>
  <si>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</si>
  <si>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</si>
  <si>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</si>
  <si>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</si>
  <si>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</si>
  <si>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</si>
  <si>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</si>
  <si>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</si>
  <si>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</si>
  <si>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</si>
  <si>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</si>
  <si>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</si>
  <si>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</si>
  <si>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</si>
  <si>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</si>
  <si>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</si>
  <si>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</si>
  <si>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</si>
  <si>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</si>
  <si>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</si>
  <si>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</si>
  <si>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</si>
  <si>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</si>
  <si>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</si>
  <si>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</si>
  <si>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</si>
  <si>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</si>
  <si>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</si>
  <si>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</si>
  <si>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</si>
  <si>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</si>
  <si>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</si>
  <si>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</si>
  <si>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</si>
  <si>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</si>
  <si>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</si>
  <si>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</si>
  <si>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</si>
  <si>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</si>
  <si>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</si>
  <si>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</si>
  <si>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</si>
  <si>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</si>
  <si>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</si>
  <si>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</si>
  <si>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</si>
  <si>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</si>
  <si>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</si>
  <si>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</si>
  <si>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</si>
  <si>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</si>
  <si>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</si>
  <si>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</si>
  <si>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</si>
  <si>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</si>
  <si>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</si>
  <si>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</si>
  <si>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</si>
  <si>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</si>
  <si>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</si>
  <si>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</si>
  <si>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</si>
  <si>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</si>
  <si>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</si>
  <si>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</si>
  <si>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</si>
  <si>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</si>
  <si>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</si>
  <si>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</si>
  <si>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</si>
  <si>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</si>
  <si>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</si>
  <si>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</si>
  <si>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</si>
  <si>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</si>
  <si>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</si>
  <si>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</si>
  <si>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</si>
  <si>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</si>
  <si>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</si>
  <si>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</si>
  <si>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</si>
  <si>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</si>
  <si>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</si>
  <si>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</si>
  <si>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</si>
  <si>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</si>
  <si>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</si>
  <si>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</si>
  <si>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</si>
  <si>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</si>
  <si>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</si>
  <si>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</si>
  <si>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</si>
  <si>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</si>
  <si>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</si>
  <si>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</si>
  <si>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</si>
  <si>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</si>
  <si>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</si>
  <si>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</si>
  <si>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</si>
  <si>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</si>
  <si>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</si>
  <si>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</si>
  <si>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</si>
  <si>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</si>
  <si>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</si>
  <si>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</si>
  <si>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</si>
  <si>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</si>
  <si>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</si>
  <si>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</si>
  <si>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</si>
  <si>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</si>
  <si>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</si>
  <si>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</si>
  <si>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</si>
  <si>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</si>
  <si>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</si>
  <si>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</si>
  <si>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</si>
  <si>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</si>
  <si>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</si>
  <si>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</si>
  <si>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</si>
  <si>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</si>
  <si>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</si>
  <si>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</si>
  <si>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</si>
  <si>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</si>
  <si>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</si>
  <si>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</si>
  <si>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</si>
  <si>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</si>
  <si>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</si>
  <si>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</si>
  <si>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</si>
  <si>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</si>
  <si>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</si>
  <si>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</si>
  <si>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</si>
  <si>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</si>
  <si>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</si>
  <si>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</si>
  <si>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</si>
  <si>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</si>
  <si>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</si>
  <si>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</si>
  <si>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</si>
  <si>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</si>
  <si>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</si>
  <si>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</si>
  <si>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</si>
  <si>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</si>
  <si>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</si>
  <si>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</si>
  <si>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</si>
  <si>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</si>
  <si>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</si>
  <si>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</si>
  <si>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</si>
  <si>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</si>
  <si>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</si>
  <si>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</si>
  <si>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</si>
  <si>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</si>
  <si>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</si>
  <si>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</si>
  <si>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</si>
  <si>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</si>
  <si>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</si>
  <si>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</si>
  <si>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</si>
  <si>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</si>
  <si>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</si>
  <si>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</si>
  <si>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</si>
  <si>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</si>
  <si>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</si>
  <si>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</si>
  <si>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</si>
  <si>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</si>
  <si>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</si>
  <si>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</si>
  <si>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</si>
  <si>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</si>
  <si>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</si>
  <si>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</si>
  <si>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</si>
  <si>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</si>
  <si>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</si>
  <si>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</si>
  <si>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</si>
  <si>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</si>
  <si>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</si>
  <si>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</si>
  <si>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</si>
  <si>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</si>
  <si>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</si>
  <si>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</si>
  <si>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</si>
  <si>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</si>
  <si>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</si>
  <si>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</si>
  <si>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</si>
  <si>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</si>
  <si>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</si>
  <si>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</si>
  <si>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</si>
  <si>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</si>
  <si>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</si>
  <si>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</si>
  <si>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</si>
  <si>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</si>
  <si>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</si>
  <si>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</si>
  <si>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</si>
  <si>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</si>
  <si>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</si>
  <si>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</si>
  <si>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</si>
  <si>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</si>
  <si>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</si>
  <si>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</si>
  <si>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</si>
  <si>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</si>
  <si>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</si>
  <si>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</si>
  <si>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</si>
  <si>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</si>
  <si>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</si>
  <si>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</si>
  <si>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</si>
  <si>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</si>
  <si>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</si>
  <si>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</si>
  <si>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</si>
  <si>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</si>
  <si>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</si>
  <si>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</si>
  <si>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</si>
  <si>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</si>
  <si>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</si>
  <si>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</si>
  <si>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</si>
  <si>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</si>
  <si>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</si>
  <si>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</si>
  <si>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</si>
  <si>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</si>
  <si>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</si>
  <si>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</si>
  <si>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</si>
  <si>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</si>
  <si>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</si>
  <si>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</si>
  <si>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</si>
  <si>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</si>
  <si>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</si>
  <si>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</si>
  <si>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</si>
  <si>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</si>
  <si>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</si>
  <si>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</si>
  <si>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</si>
  <si>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</si>
  <si>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</si>
  <si>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</si>
  <si>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</si>
  <si>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</si>
  <si>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</si>
  <si>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</si>
  <si>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</si>
  <si>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</si>
  <si>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</si>
  <si>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</si>
  <si>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</si>
  <si>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</si>
  <si>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</si>
  <si>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</si>
  <si>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</si>
  <si>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</si>
  <si>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</si>
  <si>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</si>
  <si>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</si>
  <si>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</si>
  <si>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</si>
  <si>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</si>
  <si>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</si>
  <si>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</si>
  <si>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</si>
  <si>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</si>
  <si>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</si>
  <si>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</si>
  <si>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</si>
  <si>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</si>
  <si>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</si>
  <si>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</si>
  <si>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</si>
  <si>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</si>
  <si>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</si>
  <si>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</si>
  <si>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</si>
  <si>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</si>
  <si>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</si>
  <si>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</si>
  <si>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</si>
  <si>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</si>
  <si>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</si>
  <si>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</si>
  <si>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</si>
  <si>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</si>
  <si>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</si>
  <si>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</si>
  <si>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</si>
  <si>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</si>
  <si>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</si>
  <si>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</si>
  <si>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</si>
  <si>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</si>
  <si>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</si>
  <si>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</si>
  <si>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</si>
  <si>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</si>
  <si>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</si>
  <si>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</si>
  <si>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</si>
  <si>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</si>
  <si>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</si>
  <si>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</si>
  <si>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</si>
  <si>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</si>
  <si>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</si>
  <si>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</si>
  <si>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</si>
  <si>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</si>
  <si>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</si>
  <si>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</si>
  <si>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</si>
  <si>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</si>
  <si>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</si>
  <si>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</si>
  <si>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</si>
  <si>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</si>
  <si>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</si>
  <si>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</si>
  <si>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</si>
  <si>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</si>
  <si>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</si>
  <si>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</si>
  <si>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</si>
  <si>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</si>
  <si>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</si>
  <si>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</si>
  <si>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</si>
  <si>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</si>
  <si>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</si>
  <si>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</si>
  <si>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</si>
  <si>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</si>
  <si>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</si>
  <si>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</si>
  <si>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</si>
  <si>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</si>
  <si>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</si>
  <si>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</si>
  <si>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</si>
  <si>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</si>
  <si>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</si>
  <si>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</si>
  <si>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</si>
  <si>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</si>
  <si>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</si>
  <si>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</si>
  <si>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</si>
  <si>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</si>
  <si>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</si>
  <si>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</si>
  <si>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</si>
  <si>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</si>
  <si>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</si>
  <si>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</si>
  <si>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</si>
  <si>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</si>
  <si>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</si>
  <si>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</si>
  <si>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</si>
  <si>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</si>
  <si>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</si>
  <si>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</si>
  <si>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</si>
  <si>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</si>
  <si>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</si>
  <si>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</si>
  <si>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</si>
  <si>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</si>
  <si>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</si>
  <si>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</si>
  <si>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</si>
  <si>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</si>
  <si>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</si>
  <si>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</si>
  <si>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</si>
  <si>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</si>
  <si>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</si>
  <si>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</si>
  <si>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</si>
  <si>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</si>
  <si>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</si>
  <si>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</si>
  <si>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</si>
  <si>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</si>
  <si>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</si>
  <si>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</si>
  <si>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</si>
  <si>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</si>
  <si>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</si>
  <si>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</si>
  <si>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</si>
  <si>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</si>
  <si>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</si>
  <si>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</si>
  <si>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</si>
  <si>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</si>
  <si>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</si>
  <si>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</si>
  <si>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</si>
  <si>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</si>
  <si>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</si>
  <si>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</si>
  <si>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</si>
  <si>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</si>
  <si>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</si>
  <si>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</si>
  <si>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</si>
  <si>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</si>
  <si>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</si>
  <si>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</si>
  <si>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</si>
  <si>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</si>
  <si>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</si>
  <si>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</si>
  <si>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</si>
  <si>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</si>
  <si>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</si>
  <si>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</si>
  <si>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</si>
  <si>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</si>
  <si>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</si>
  <si>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</si>
  <si>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</si>
  <si>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</si>
  <si>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</si>
  <si>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</si>
  <si>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</si>
  <si>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</si>
  <si>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</si>
  <si>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</si>
  <si>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</si>
  <si>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</si>
  <si>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</si>
  <si>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</si>
  <si>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</si>
  <si>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</si>
  <si>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</si>
  <si>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</si>
  <si>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</si>
  <si>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</si>
  <si>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</si>
  <si>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</si>
  <si>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</si>
  <si>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</si>
  <si>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</si>
  <si>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</si>
  <si>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</si>
  <si>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</si>
  <si>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</si>
  <si>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</si>
  <si>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</si>
  <si>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</si>
  <si>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</si>
  <si>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</si>
  <si>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</si>
  <si>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</si>
  <si>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</si>
  <si>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</si>
  <si>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</si>
  <si>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</si>
  <si>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</si>
  <si>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</si>
  <si>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</si>
  <si>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</si>
  <si>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</si>
  <si>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</si>
  <si>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</si>
  <si>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</si>
  <si>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</si>
  <si>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</si>
  <si>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</si>
  <si>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</si>
  <si>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</si>
  <si>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</si>
  <si>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</si>
  <si>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</si>
  <si>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</si>
  <si>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</si>
  <si>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</si>
  <si>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</si>
  <si>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</si>
  <si>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</si>
  <si>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</si>
  <si>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</si>
  <si>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</si>
  <si>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</si>
  <si>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</si>
  <si>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</si>
  <si>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</si>
  <si>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</si>
  <si>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</si>
  <si>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</si>
  <si>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</si>
  <si>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</si>
  <si>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</si>
  <si>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</si>
  <si>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</si>
  <si>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</si>
  <si>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</si>
  <si>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</si>
  <si>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</si>
  <si>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</si>
  <si>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</si>
  <si>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</si>
  <si>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</si>
  <si>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</si>
  <si>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</si>
  <si>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</si>
  <si>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</si>
  <si>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</si>
  <si>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</si>
  <si>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</si>
  <si>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</si>
  <si>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</si>
  <si>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</si>
  <si>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</si>
  <si>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</si>
  <si>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</si>
  <si>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</si>
  <si>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</si>
  <si>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</si>
  <si>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</si>
  <si>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</si>
  <si>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</si>
  <si>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</si>
  <si>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</si>
  <si>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</si>
  <si>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</si>
  <si>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</si>
  <si>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</si>
  <si>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</si>
  <si>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</si>
  <si>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</si>
  <si>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</si>
  <si>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</si>
  <si>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</si>
  <si>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</si>
  <si>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</si>
  <si>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</si>
  <si>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</si>
  <si>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</si>
  <si>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</si>
  <si>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</si>
  <si>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</si>
  <si>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</si>
  <si>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</si>
  <si>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</si>
  <si>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</si>
  <si>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</si>
  <si>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</si>
  <si>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</si>
  <si>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</si>
  <si>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</si>
  <si>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</si>
  <si>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</si>
  <si>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</si>
  <si>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</si>
  <si>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</si>
  <si>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</si>
  <si>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</si>
  <si>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</si>
  <si>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</si>
  <si>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</si>
  <si>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</si>
  <si>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</si>
  <si>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</si>
  <si>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</si>
  <si>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</si>
  <si>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</si>
  <si>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</si>
  <si>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</si>
  <si>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</si>
  <si>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</si>
  <si>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</si>
  <si>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</si>
  <si>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</si>
  <si>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</si>
  <si>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</si>
  <si>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</si>
  <si>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</si>
  <si>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</si>
  <si>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</si>
  <si>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</si>
  <si>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</si>
  <si>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</si>
  <si>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</si>
  <si>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</si>
  <si>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</si>
  <si>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</si>
  <si>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</si>
  <si>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</si>
  <si>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</si>
  <si>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</si>
  <si>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</si>
  <si>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</si>
  <si>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</si>
  <si>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</si>
  <si>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</si>
  <si>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</si>
  <si>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</si>
  <si>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</si>
  <si>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</si>
  <si>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</si>
  <si>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</si>
  <si>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</si>
  <si>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</si>
  <si>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</si>
  <si>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</si>
  <si>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</si>
  <si>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</si>
  <si>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</si>
  <si>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</si>
  <si>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</si>
  <si>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</si>
  <si>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</si>
  <si>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</si>
  <si>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</si>
  <si>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</si>
  <si>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</si>
  <si>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</si>
  <si>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</si>
  <si>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</si>
  <si>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</si>
  <si>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</si>
  <si>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</si>
  <si>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</si>
  <si>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</si>
  <si>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</si>
  <si>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</si>
  <si>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</si>
  <si>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</si>
  <si>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</si>
  <si>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</si>
  <si>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</si>
  <si>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</si>
  <si>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</si>
  <si>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</si>
  <si>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</si>
  <si>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</si>
  <si>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</si>
  <si>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</si>
  <si>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</si>
  <si>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</si>
  <si>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</si>
  <si>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</si>
  <si>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</si>
  <si>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</si>
  <si>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</si>
  <si>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</si>
  <si>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</si>
  <si>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</si>
  <si>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</si>
  <si>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</si>
  <si>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</si>
  <si>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</si>
  <si>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</si>
  <si>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</si>
  <si>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</si>
  <si>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</si>
  <si>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</si>
  <si>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</si>
  <si>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</si>
  <si>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</si>
  <si>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</si>
  <si>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</si>
  <si>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</si>
  <si>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</si>
  <si>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</si>
  <si>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</si>
  <si>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</si>
  <si>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</si>
  <si>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</si>
  <si>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</si>
  <si>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</si>
  <si>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</si>
  <si>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</si>
  <si>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</si>
  <si>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</si>
  <si>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</si>
  <si>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</si>
  <si>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</si>
  <si>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</si>
  <si>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</si>
  <si>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</si>
  <si>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</si>
  <si>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</si>
  <si>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</si>
  <si>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</si>
  <si>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</si>
  <si>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</si>
  <si>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</si>
  <si>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</si>
  <si>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</si>
  <si>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</si>
  <si>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</si>
  <si>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</si>
  <si>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</si>
  <si>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</si>
  <si>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</si>
  <si>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</si>
  <si>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</si>
  <si>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</si>
  <si>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</si>
  <si>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</si>
  <si>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</si>
  <si>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</si>
  <si>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</si>
  <si>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</si>
  <si>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</si>
  <si>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</si>
  <si>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</si>
  <si>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</si>
  <si>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</si>
  <si>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</si>
  <si>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</si>
  <si>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</si>
  <si>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</si>
  <si>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</si>
  <si>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</si>
  <si>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</si>
  <si>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</si>
  <si>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</si>
  <si>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</si>
  <si>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</si>
  <si>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</si>
  <si>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</si>
  <si>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</si>
  <si>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</si>
  <si>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</si>
  <si>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</si>
  <si>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</si>
  <si>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</si>
  <si>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</si>
  <si>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</si>
  <si>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</si>
  <si>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</si>
  <si>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</si>
  <si>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</si>
  <si>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</si>
  <si>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</si>
  <si>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</si>
  <si>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</si>
  <si>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</si>
  <si>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</si>
  <si>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</si>
  <si>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</si>
  <si>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</si>
  <si>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</si>
  <si>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</si>
  <si>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</si>
  <si>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</si>
  <si>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</si>
  <si>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</si>
  <si>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</si>
  <si>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</si>
  <si>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</si>
  <si>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</si>
  <si>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</si>
  <si>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</si>
  <si>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</si>
  <si>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</si>
  <si>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</si>
  <si>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</si>
  <si>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</si>
  <si>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</si>
  <si>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</si>
  <si>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</si>
  <si>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</si>
  <si>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</si>
  <si>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</si>
  <si>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</si>
  <si>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</si>
  <si>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</si>
  <si>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</si>
  <si>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</si>
  <si>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</si>
  <si>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</si>
  <si>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</si>
  <si>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</si>
  <si>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</si>
  <si>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</si>
  <si>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</si>
  <si>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</si>
  <si>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</si>
  <si>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</si>
  <si>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</si>
  <si>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</si>
  <si>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</si>
  <si>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</si>
  <si>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</si>
  <si>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</si>
  <si>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</si>
  <si>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</si>
  <si>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</si>
  <si>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</si>
  <si>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</si>
  <si>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</si>
  <si>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</si>
  <si>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</si>
  <si>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</si>
  <si>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</si>
  <si>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</si>
  <si>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</si>
  <si>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</si>
  <si>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</si>
  <si>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</si>
  <si>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</si>
  <si>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</si>
  <si>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</si>
  <si>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</si>
  <si>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</si>
  <si>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</si>
  <si>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</si>
  <si>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</si>
  <si>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</si>
  <si>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</si>
  <si>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</si>
  <si>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</si>
  <si>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</si>
  <si>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</si>
  <si>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</si>
  <si>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</si>
  <si>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</si>
  <si>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</si>
  <si>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</si>
  <si>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</si>
  <si>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</si>
  <si>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</si>
  <si>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</si>
  <si>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</si>
  <si>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</si>
  <si>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</si>
  <si>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</si>
  <si>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</si>
  <si>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</si>
  <si>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</si>
  <si>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</si>
  <si>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</si>
  <si>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</si>
  <si>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</si>
  <si>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</si>
  <si>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</si>
  <si>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</si>
  <si>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</si>
  <si>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</si>
  <si>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</si>
  <si>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</si>
  <si>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</si>
  <si>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</si>
  <si>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</si>
  <si>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</si>
  <si>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</si>
  <si>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</si>
  <si>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</si>
  <si>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</si>
  <si>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</si>
  <si>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</si>
  <si>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</si>
  <si>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</si>
  <si>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</si>
  <si>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</si>
  <si>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</si>
  <si>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</si>
  <si>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</si>
  <si>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</si>
  <si>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</si>
  <si>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</si>
  <si>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</si>
  <si>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</si>
  <si>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</si>
  <si>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</si>
  <si>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</si>
  <si>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</si>
  <si>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</si>
  <si>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</si>
  <si>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</si>
  <si>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</si>
  <si>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</si>
  <si>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</si>
  <si>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</si>
  <si>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</si>
  <si>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</si>
  <si>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</si>
  <si>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</si>
  <si>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</si>
  <si>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</si>
  <si>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</si>
  <si>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</si>
  <si>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</si>
  <si>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</si>
  <si>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</si>
  <si>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</si>
  <si>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</si>
  <si>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</si>
  <si>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</si>
  <si>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</si>
  <si>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</si>
  <si>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</si>
  <si>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</si>
  <si>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</si>
  <si>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</si>
  <si>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</si>
  <si>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</si>
  <si>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</si>
  <si>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</si>
  <si>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</si>
  <si>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</si>
  <si>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</si>
  <si>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</si>
  <si>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</si>
  <si>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</si>
  <si>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</si>
  <si>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</si>
  <si>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</si>
  <si>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</si>
  <si>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</si>
  <si>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</si>
  <si>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</si>
  <si>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</si>
  <si>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</si>
  <si>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</si>
  <si>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</si>
  <si>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Планиран укупан број процедура за које се воде листе чекања за 2018.</t>
  </si>
  <si>
    <t>Планиран број процедура за пацијенте који су на листи чекања за 2018.</t>
  </si>
  <si>
    <t>3. Кардиологија и интервентна радиологија</t>
  </si>
  <si>
    <t>11. Урологија и нефрологија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</si>
  <si>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</si>
  <si>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</si>
  <si>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</si>
  <si>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Остале услуге</t>
  </si>
  <si>
    <t xml:space="preserve">Укупан број пацијената на листи чекања на дан 31.12.2017. </t>
  </si>
  <si>
    <t>Број пацијената са листе чекања којима је урађена  процедура/интервенција 2017.</t>
  </si>
  <si>
    <t>Укупан број свих пацијената којима је урађена интервенција/процедура у ЗУ 2017.</t>
  </si>
  <si>
    <t>Број нових пацијената на листи чекања у 2017.</t>
  </si>
  <si>
    <t>Просечна дужина чекања у данима 2017.</t>
  </si>
  <si>
    <t>31.12.2018.</t>
  </si>
  <si>
    <t>Извршено  2018</t>
  </si>
  <si>
    <t>Извршено 2018</t>
  </si>
  <si>
    <t>Извршено     2018</t>
  </si>
  <si>
    <t xml:space="preserve">Укупан број пацијената на листи чекања на дан 31.12.2018. </t>
  </si>
  <si>
    <t xml:space="preserve">Број нових пацијената на листи чекања 01.01.-31.12.2018.         </t>
  </si>
  <si>
    <t>Просечна дужина чекања у данима пресек 31.12.2018.</t>
  </si>
  <si>
    <t xml:space="preserve">Извршен укупан број процедура 01.01.-31.12.2018.  </t>
  </si>
  <si>
    <t xml:space="preserve">Извршен број процедура за пацијенте који су на листи чекања 01.01.-31.12.2018.  </t>
  </si>
  <si>
    <t>Број исписаних болесника 2016.</t>
  </si>
  <si>
    <t>Број бо  дана 2016.</t>
  </si>
  <si>
    <t>Просечна дневна заузетост постеља у 2016. (%)</t>
  </si>
  <si>
    <t>% Извршења</t>
  </si>
  <si>
    <t>% Извршња</t>
  </si>
  <si>
    <t>Број запослених на одређено време  због замене одсутних запослених који се финансирају из средстава обавезног здравственог осигурања</t>
  </si>
  <si>
    <t>Број запослених на одређено време  због повећаног обима рада који се финансирају из средстава обавезног здравственог осигурања</t>
  </si>
  <si>
    <t>Укупан број запослених на одређено време због замене одсутних запослених</t>
  </si>
  <si>
    <t>Укупан број запослених на одређено време због повећаног обима посла</t>
  </si>
  <si>
    <t>НИВО ИНСТИТУТА ( I )</t>
  </si>
  <si>
    <t xml:space="preserve">  НИВО КЛИНИКЕ ЗА ДЕЦУ И ОМЛАДИНУ ( II )</t>
  </si>
  <si>
    <t>Клин одељење за децу и адолесц.</t>
  </si>
  <si>
    <t>Дневна болница за децу
''Проф.др Светомир Бојанин''</t>
  </si>
  <si>
    <t>Дневна болница за адолесценте</t>
  </si>
  <si>
    <t>Кабинет ѕа заштиту деце од злост.</t>
  </si>
  <si>
    <t>Од. за спец. консулт преглед</t>
  </si>
  <si>
    <t>НИВО КЛИНИКЕ ЗА ОДРАСЛЕ ( III)</t>
  </si>
  <si>
    <t>Клин. од за психот поремећ - инт. нега</t>
  </si>
  <si>
    <t>Клин. од за психот. порем - полуинт. нега</t>
  </si>
  <si>
    <t xml:space="preserve">Кл. од за кризна стања и афек порем </t>
  </si>
  <si>
    <t>Дневна болница за одрасле</t>
  </si>
  <si>
    <t>Дневна болница за псхот поремећаје</t>
  </si>
  <si>
    <t>Д. бол за неур порем и пор. личности</t>
  </si>
  <si>
    <t xml:space="preserve">Дневна болница за  афект пор </t>
  </si>
  <si>
    <t>Одељење за спец-консулт прегледе</t>
  </si>
  <si>
    <t>Одсек за брак и породицу</t>
  </si>
  <si>
    <t>Кабинет за кућно лечење</t>
  </si>
  <si>
    <t>Кабинет за треће доба</t>
  </si>
  <si>
    <t>Кабинет за психотерапију</t>
  </si>
  <si>
    <t>Кабинет за кризна стања</t>
  </si>
  <si>
    <t>Кабинет за перинаталну и репродуктивну психијатрију</t>
  </si>
  <si>
    <t>Кабинет за судску псих.</t>
  </si>
  <si>
    <t>НИВО КЛИНИКЕ ЗА БОЛЕСТИ ЗАВИСНОСТИ ( IV )</t>
  </si>
  <si>
    <t>Клин.одељење за бол зависности</t>
  </si>
  <si>
    <t>Дневна болница за бол. зависности
''Прим.др Зоран Станковић''</t>
  </si>
  <si>
    <t>Дневна бол за бол зав (Паунова)
''Прим.др Бранко Гачић''</t>
  </si>
  <si>
    <t>Дн бол за бол зав у адол (Паунова )</t>
  </si>
  <si>
    <t>ОДСЕК ЗА ЕПИЛЕПСИЈЕ И КЛИНИЧКУ НЕУРОЛОГИЈУ ( V )</t>
  </si>
  <si>
    <t>ОДСЕК ЗА МЕДИЦИНСКУ ГЕНЕТИКУ ( VI)</t>
  </si>
  <si>
    <t>СЛУЖБА ЗА ФАРМАЦЕУТСКУ ДЕЛАТНОСТ И ЛАБОРАТОРИЈУ (VII)</t>
  </si>
  <si>
    <t>Кабинет за клиничке студије</t>
  </si>
  <si>
    <t>СЛУЖБА ЗА НАУЧНО-ИСТРАЖ. И  ОБРАЗОВНУ ДЕЛЕЛАТНОСТ ( VIII )
''Проф.др редраг Каличанин''</t>
  </si>
  <si>
    <t>Кабинет за образовну делатност</t>
  </si>
  <si>
    <t>СЛУЖБА ЗА НЕМЕДИЦИНСКЕ ПОСЛОВЕ ( IX )</t>
  </si>
  <si>
    <t>Одсек за правне и опште послове</t>
  </si>
  <si>
    <t>Одсек за економско финансијске послове</t>
  </si>
  <si>
    <t>Дневна болница за децу у оквиру клинике за децу и омладину ( I )
''Проф.др Светомир Бојанин''</t>
  </si>
  <si>
    <t>Дневна болница за адолесценте у оквиру клинике за децу и омладину ( II )</t>
  </si>
  <si>
    <t>Ниво дневне болнице за одрасле ( III )</t>
  </si>
  <si>
    <t>Дневна болница за психотичне поремећаје у оквиру клинике за одрасле ( 3.1 )</t>
  </si>
  <si>
    <t>Дневна болница за неуротичне поремећаје и поремећаје личности у  оквиру клинике за одрасле ( 3.2 )</t>
  </si>
  <si>
    <t>Дневна болница за афективне поремећаје у оквиру клинике заодрасле ( 3.3 )</t>
  </si>
  <si>
    <t>Д болница за болести зависности "др Зоран Станковић "Палмотићева ( IV )</t>
  </si>
  <si>
    <t>Д б за бол. зависности у адолесценцији;Паунова 2 у оквиру клинике за болести зависности ( V )</t>
  </si>
  <si>
    <t>Д. болница за болести зависности " др Бранко Гачић" ;Паунова 2  оквиру клинике за болести зависности ( VI )</t>
  </si>
  <si>
    <t>Клиничко одељење за кризна стања
 и афективне поремећаје</t>
  </si>
  <si>
    <t>Одељење за 
специјалистичко - консултативне прегледе у оквиру клинике за одрасле</t>
  </si>
  <si>
    <t xml:space="preserve">Одсек за правне и 
опште послове </t>
  </si>
  <si>
    <t>Одсек за 
финансијске послове</t>
  </si>
  <si>
    <t>Сл.за науч.истражив.
делатност</t>
  </si>
  <si>
    <t>КЛИНИЧКО ОДЕЉЕЊЕ ЗА ДЕЦУ И АДОЛЕСЦЕНТЕ</t>
  </si>
  <si>
    <t>КЛИНИЧКО ОДЕЉЕЊЕ ЗА БОЛЕСТИ ЗАВИСНОСТИ</t>
  </si>
  <si>
    <t>КЛИНИЧКО ОДЕЉЕЊЕ ЗА ОДРАСЛЕ У ОКВИРУ КЛИНИКА ЗА ОДРАСЛЕ</t>
  </si>
  <si>
    <t>БО</t>
  </si>
  <si>
    <t>број лица</t>
  </si>
  <si>
    <t>Извршено у периоду јануар децембар 2018.</t>
  </si>
  <si>
    <t>ТАБЕЛА 6</t>
  </si>
  <si>
    <t>Капацитети и коришћење болничких постеља-УКУПНО</t>
  </si>
  <si>
    <t>ТАБЕЛА 6 А</t>
  </si>
  <si>
    <t>ТАБЕЛА 7</t>
  </si>
  <si>
    <t>Клиника за децу и адолесценте</t>
  </si>
  <si>
    <t>ДНЕВНА БОЛНИЦА ЗА ДЕЦУ У ОКВИРУ КЛИНИКЕ ЗА ДЕЦУ И АДОЛЕСЦЕНТЕ</t>
  </si>
  <si>
    <t>ДНЕВНА БОЛНИЦА ЗА БОЛЕСТИ ЗАВИСНОСТИ У АДОСЦЕНЦИЈИ ПАУНОВА 2</t>
  </si>
  <si>
    <t>Пратиоци лечених лица - УКУПНО</t>
  </si>
  <si>
    <t>ТАБЕЛА 7 А</t>
  </si>
  <si>
    <t>ТАБЕЛА 8</t>
  </si>
  <si>
    <t>ДНЕВНА БОЛНИЦА ЗА ОДРАСЛЕ У ОКВИРУ КЛИНИКЕ ЗА ОДРАСЛЕ</t>
  </si>
  <si>
    <t>ДНЕВНА БОЛНИЦА ЗА АДОЛЕСЦЕНТЕ У ОКВИРУ КЛИНИКЕ ЗА ДЕЦУ И АДОЛЕСЦЕНТЕ</t>
  </si>
  <si>
    <t>ДНЕВНА БОЛНИЦА ЗА БОЛЕСТИ ЗАВИСНОСТИ  ПАУНОВА 2</t>
  </si>
  <si>
    <t>ДНЕВНА БОЛНИЦА ЗА БОЛЕСТИ ЗАВИСНОСТИ У ОКВИРУ КЛИНИКЕ ЗА БОЛЕСТИ ЗАВИСНОСТИ</t>
  </si>
  <si>
    <t>ТАБЕЛА 9</t>
  </si>
  <si>
    <t>Извршено у 2015.</t>
  </si>
  <si>
    <t>План за 2016.</t>
  </si>
  <si>
    <t>ТАБЕЛА 10</t>
  </si>
  <si>
    <t>Одељење за специјалистичко консултативне прегледе -клинике за одрасле</t>
  </si>
  <si>
    <t>090061</t>
  </si>
  <si>
    <t>Специјалистички психијатријски преглед</t>
  </si>
  <si>
    <t>090062</t>
  </si>
  <si>
    <t>Специјалистички психијатријски
 преглед-професора</t>
  </si>
  <si>
    <t>090063</t>
  </si>
  <si>
    <t>Специјалистички психијатријски преглед доцента и примаријуса</t>
  </si>
  <si>
    <t>090064</t>
  </si>
  <si>
    <t>Консултативни специјал.психијатр.преглед у другој установи</t>
  </si>
  <si>
    <t>090065</t>
  </si>
  <si>
    <t>Специјалистички психијатријски преглед
 у другој установи професора</t>
  </si>
  <si>
    <t>090066</t>
  </si>
  <si>
    <t>Консултативни специјалистички психијатријски преглед у другој установи - доцент или примаријус</t>
  </si>
  <si>
    <t>1 УКУПНО:</t>
  </si>
  <si>
    <t>Одељење за специјалистичко консултативне прегледе -клиника за децу  омладину</t>
  </si>
  <si>
    <t>2 УКУПНО:</t>
  </si>
  <si>
    <t>Одсек за епилепсију и клиничку неурофизиологију</t>
  </si>
  <si>
    <t>3 УКУПНО:</t>
  </si>
  <si>
    <t>Одсек замедицинску генетику "Проф др Славка Морић Петровић"</t>
  </si>
  <si>
    <t>4 УКУПНО:</t>
  </si>
  <si>
    <t>УКУПНО 1+ 2+ 3+ 4</t>
  </si>
  <si>
    <t>Специјалистички прегледи - УКУПНО</t>
  </si>
  <si>
    <t>ТАБЕЛА 10 A</t>
  </si>
  <si>
    <t>Одељење за специјалистичко консултативне прегледе-клиника за одрасле</t>
  </si>
  <si>
    <t>Одељење за специјалистичко консултативне прегледе-клиника за децу и адолесценте</t>
  </si>
  <si>
    <t>Одсек за медицинску генетику "Проф др Славка Морић Петровић"</t>
  </si>
  <si>
    <t>УКУПНО 1+2+3+4</t>
  </si>
  <si>
    <t>Операције СВЕ</t>
  </si>
  <si>
    <t>ТАБЕЛА 11</t>
  </si>
  <si>
    <t>ШИФРА ОРГАНИЗАЦИОНЕ ЈЕДИНИЦЕ</t>
  </si>
  <si>
    <t>ОРГАНИЗАЦИОНА ЈЕДИНИЦА</t>
  </si>
  <si>
    <t>БРОЈ 
ПОСТЕЉА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</si>
  <si>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</si>
  <si>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</si>
  <si>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</si>
  <si>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</si>
  <si>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</si>
  <si>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</si>
  <si>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</si>
  <si>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 xml:space="preserve">Извршење 2015. </t>
  </si>
  <si>
    <t>План 2016.</t>
  </si>
  <si>
    <t>%</t>
  </si>
  <si>
    <t>ТАБЕЛА 11 А</t>
  </si>
  <si>
    <t>Hirurgija katarakte</t>
  </si>
  <si>
    <t>42701-00</t>
  </si>
  <si>
    <t>Ugradnja savitljivog veštačkog intraokularnog sočiva</t>
  </si>
  <si>
    <t>42701-01</t>
  </si>
  <si>
    <t>Ugradnja ostalih tipova veštačkih intraokularnih sočiva</t>
  </si>
  <si>
    <t>42703-00</t>
  </si>
  <si>
    <t>Ugradnja veštačkog sočiva u zadnju komoru i šavova na dužici i beonjači</t>
  </si>
  <si>
    <t>42704-00</t>
  </si>
  <si>
    <t>Uklanjanje veštačkog sočiva</t>
  </si>
  <si>
    <t>42707-00</t>
  </si>
  <si>
    <t>Zamena veštačkog sočiva</t>
  </si>
  <si>
    <t>42710-00</t>
  </si>
  <si>
    <t>Zamena veštačkog sočiva insercijom u zadnju komoru i šavova na dužici i beonjači</t>
  </si>
  <si>
    <t>42698-00</t>
  </si>
  <si>
    <t>Intrakapsularna ekstrakcija prirodnog sočiva</t>
  </si>
  <si>
    <t>42702-00</t>
  </si>
  <si>
    <t>Intrakapsularna ekstrakcija prirodnog sočiva sa insercijom savitljivog veštačkog sočiva</t>
  </si>
  <si>
    <t>42702-01</t>
  </si>
  <si>
    <t>Intrakapsularna ekstrakcija prirodnog sočiva sa insercijom ostalih veštačkih sočiva</t>
  </si>
  <si>
    <t>42698-01</t>
  </si>
  <si>
    <t>Ekstrakapsularna ekstrakcija prirodnog sočiva tehnikom jednostavne aspiracije (i irigacije)</t>
  </si>
  <si>
    <t>42702-02</t>
  </si>
  <si>
    <t>Ekstrakapsularna ekstrakcija prirodnog sočiva tehnikom jednostavne aspiracije (i irigacije) sa insercijom savitljivog veštačkog sočiva</t>
  </si>
  <si>
    <t>42702-03</t>
  </si>
  <si>
    <t>Ekstrakapsularna ekstrakcija prirodnog sočiva tehnikom jednostavne aspiracije (i irigacije) sa insercijom ostalih veštačkih sočiva</t>
  </si>
  <si>
    <t>42698-02</t>
  </si>
  <si>
    <t>Ekstrakapsularna ekstrakcija prirodnog sočiva fakoemulzifikacijom i aspiracijom katarakte</t>
  </si>
  <si>
    <t>42702-04</t>
  </si>
  <si>
    <t>Ekstrakapsularna ekstrakcija prirodnog sočiva fakoemulzifikacijom i aspiracijom katarakte sa insercijom savitljivog veštačkog sočiva</t>
  </si>
  <si>
    <t>42702-05</t>
  </si>
  <si>
    <t>Ekstrakapsularna ekstrakcija prirodnog sočiva fakoemulzifikacijom i aspiracijom katarakte sa insercijom ostalih veštačkih sočiva</t>
  </si>
  <si>
    <t>42698-03</t>
  </si>
  <si>
    <t>Ekstrakapsularna ekstrakcija prirodnog sočiva mehaničkom fakofragmentacijom i aspiracijom katarakte</t>
  </si>
  <si>
    <t>42702-06</t>
  </si>
  <si>
    <t>Ekstrakapsularna ekstrakcija prirodnog sočiva mehaničkom fakofragmentacijom i aspiracijom katarakte sa insercijom savitljivog veštačkog sočiva</t>
  </si>
  <si>
    <t>42702-07</t>
  </si>
  <si>
    <t>Ekstrakapsularna ekstrakcija prirodnog sočiva mehaničkom fakofragmentacijom i aspiracijom katarakte sa insercijom ostalih veštačkih sočiva</t>
  </si>
  <si>
    <t>42698-04</t>
  </si>
  <si>
    <t>Ostale ekstrakapsularne ekstrakcije prirodnog sočiva</t>
  </si>
  <si>
    <t>42702-08</t>
  </si>
  <si>
    <t>Ostale ekstrakapsularne ekstrakcije prirodnog sočiva sa insercijom savitljivog veštačkog sočiva</t>
  </si>
  <si>
    <t>42702-09</t>
  </si>
  <si>
    <t>Ostale ekstrakapsularne ekstrakcije prirodnog sočiva sa insercijom ostalih veštačkih sočiva</t>
  </si>
  <si>
    <t>42698-05</t>
  </si>
  <si>
    <t>Ostale ekstrakcije prirodnog sočiva</t>
  </si>
  <si>
    <t>42698-051</t>
  </si>
  <si>
    <t>Lensektomija</t>
  </si>
  <si>
    <t>42698-052</t>
  </si>
  <si>
    <t>Lensektomija kroz sklerotomiju u nivou zadnje očne komore</t>
  </si>
  <si>
    <t>42698-053</t>
  </si>
  <si>
    <t>Lensektomija kroz sklerotomiju u nivou zadnje očne komore sa prednjom vitrektomijom</t>
  </si>
  <si>
    <t>42702-10</t>
  </si>
  <si>
    <t>Ostale ekstrakcije prirodnog sočiva sa insercijom savitljivog veštačkog sočiva</t>
  </si>
  <si>
    <t>42702-11</t>
  </si>
  <si>
    <t>Ostale ekstrakcije prirodnog sočiva sa insercijom ostalih veštačkih sočiva</t>
  </si>
  <si>
    <t>42731-01</t>
  </si>
  <si>
    <t>Ekstrakcija sočiva sklerotomijom zadnje komore sa uklanjanjem staklastog tela</t>
  </si>
  <si>
    <t>Tonzilektomija</t>
  </si>
  <si>
    <t>41789-00</t>
  </si>
  <si>
    <t>Tonzilektomija bez adenoidektomije</t>
  </si>
  <si>
    <t>41789-01</t>
  </si>
  <si>
    <t>Tonzilektomija sa adenoidektomijom</t>
  </si>
  <si>
    <t>Transluminalna koronarna angioplastika</t>
  </si>
  <si>
    <t>38309-00</t>
  </si>
  <si>
    <t>Perkutana transluminalna koronarna rotaciona aterektomija [PTCRA], jedna arterija</t>
  </si>
  <si>
    <t>38312-00</t>
  </si>
  <si>
    <t>Perkutana transluminalna koronarna rotaciona aterektomija [PTCRA], jedna arterija sa insercijom jednog stenta</t>
  </si>
  <si>
    <t>38312-01</t>
  </si>
  <si>
    <t>Perkutana transluminalna koronarna rotaciona aterektomija [PTCRA], jedna arterija sa insercijom  2 stenta</t>
  </si>
  <si>
    <t>38315-00</t>
  </si>
  <si>
    <t>Perkutana transluminalna koronarna rotaciona aterektomija [PTCRA], više arterija</t>
  </si>
  <si>
    <t>38318-00</t>
  </si>
  <si>
    <t>Perkutana transluminalna koronarna rotaciona aterektomija [PTCRA], više arterija sa insercijom jednog stenta</t>
  </si>
  <si>
    <t>38318-01</t>
  </si>
  <si>
    <t>Perkutana transluminalna koronarna rotaciona aterektomija [PTCRA], više arterija sa insercijom   2 stenta</t>
  </si>
  <si>
    <t>38300-00</t>
  </si>
  <si>
    <t>Perkutana transluminalna angioplastika balonom jedne koronarne arterije</t>
  </si>
  <si>
    <t>38303-00</t>
  </si>
  <si>
    <t>Perkutana transluminalna angioplastika balonom dve i više koronarnih arterija</t>
  </si>
  <si>
    <t>38306-00</t>
  </si>
  <si>
    <t>Perkutana insercija jednog transluminalnog stenta u pojedinačnu koronarnu arteriju</t>
  </si>
  <si>
    <t>38306-01</t>
  </si>
  <si>
    <t>Perkutana insercija dva ili više transluminalna stenta u pojedinačnu koronarnu arteriju</t>
  </si>
  <si>
    <t>38306-02</t>
  </si>
  <si>
    <t>Perkutana insercija dva ili više transluminalna stenta u višestruke koronarne arterije</t>
  </si>
  <si>
    <t>Koronarni arterijski bajpas graft</t>
  </si>
  <si>
    <t>38497-00</t>
  </si>
  <si>
    <t>Bajpas koronarne arterije, uz upotrebu jednog transplantata vene safene</t>
  </si>
  <si>
    <t>38497-01</t>
  </si>
  <si>
    <t>Bajpas koronarne arterije, uz upotrebu dva transplantata vene safene</t>
  </si>
  <si>
    <t>38497-02</t>
  </si>
  <si>
    <t>Bajpas koronarne arterije, uz upotrebu tri transplantata vene safene</t>
  </si>
  <si>
    <t>38497-03</t>
  </si>
  <si>
    <t>Bajpas koronarne arterije, uz upotrebu četiri i više transplantata vene safene</t>
  </si>
  <si>
    <t>38497-04</t>
  </si>
  <si>
    <t>Bajpas koronarne arterije, uz upotrebu jednog venskog transplantata</t>
  </si>
  <si>
    <t>38497-05</t>
  </si>
  <si>
    <t>Bajpas koronarne arterije, uz upotrebu dva venska transplantata</t>
  </si>
  <si>
    <t>38497-06</t>
  </si>
  <si>
    <t>Bajpas koronarne arterije, uz upotrebu tri venska transplantata</t>
  </si>
  <si>
    <t>38497-07</t>
  </si>
  <si>
    <t>Bajpas koronarne arterije, uz upotrebu četiri i više venskih transplantata</t>
  </si>
  <si>
    <t>38500-00</t>
  </si>
  <si>
    <t>Bajpas koronarne arterije, uz upotrebu jednog LIMA transplantata</t>
  </si>
  <si>
    <t>38500-01</t>
  </si>
  <si>
    <t>Bajpas koronarne arterije, uz upotrebu jednog RIMA transplantata</t>
  </si>
  <si>
    <t>38500-02</t>
  </si>
  <si>
    <t>Bajpas koronarne arterije, uz upotrebu jednog transplantata radijalne arterije</t>
  </si>
  <si>
    <t>38500-03</t>
  </si>
  <si>
    <t>Bajpas koronarne arterije, uz upotrebu jednog transplantata epigastričke arterije</t>
  </si>
  <si>
    <t>38500-04</t>
  </si>
  <si>
    <t>Bajpas koronarne arterije, uz upotrebu jednog arterijskog transplantata</t>
  </si>
  <si>
    <t>38503-00</t>
  </si>
  <si>
    <t>Bajpas koronarne arterije, uz upotrebu dva ili više LIMA transplantata</t>
  </si>
  <si>
    <t>38503-01</t>
  </si>
  <si>
    <t>Bajpas koronarne arterije, uz upotrebu dva i više RIMA transplantata</t>
  </si>
  <si>
    <t>38503-02</t>
  </si>
  <si>
    <t>Bajpas koronarne arterije, uz upotrebu dva i više transplantata radijalne arterije</t>
  </si>
  <si>
    <t>38503-03</t>
  </si>
  <si>
    <t>Bajpas koronarne arterije, uz upotrebu dva i više transplantata epigastričke arterije</t>
  </si>
  <si>
    <t>38503-04</t>
  </si>
  <si>
    <t>Bajpas koronarne arterije, uz upotrebu dva i više arterijskih transplantata</t>
  </si>
  <si>
    <t>90201-00</t>
  </si>
  <si>
    <t>Bajpas koronarne arterije, uz upotrebu jednog transplantata od nekog drugog materijala, koji nije nigde klasifikovan</t>
  </si>
  <si>
    <t>90201-01</t>
  </si>
  <si>
    <t>Bajpas koronarne arterije, uz upotrebu dva transplantata od nekog drugog materijala, koji nije nigde klasifikovan</t>
  </si>
  <si>
    <t>90201-02</t>
  </si>
  <si>
    <t>Bajpas koronarne arterije, uz upotrebu tri transplantata od nekog drugog materijala, koji nije nigde klasifikovan</t>
  </si>
  <si>
    <t>90201-03</t>
  </si>
  <si>
    <t>Bajpas koronarne arterije, uz upotrebu četiri i više transplantata od nekog drugog materijala, koji nije nigde klasifikovan</t>
  </si>
  <si>
    <t>38500-05</t>
  </si>
  <si>
    <t>Bajpas koronarne arterije, korišćenje jednog kompozitnog grafta</t>
  </si>
  <si>
    <t>38503-05</t>
  </si>
  <si>
    <t>Bajpas koronarne arterije, korišćenjem dva ili više kompozitna grafta</t>
  </si>
  <si>
    <t>Transplantacija koštane srži/matičnih ćelija</t>
  </si>
  <si>
    <t>13706-00</t>
  </si>
  <si>
    <t>Transplantacija alogene koštane srži ili matične ćelije, od srodnog podudarnog davaoca</t>
  </si>
  <si>
    <t>13706-06</t>
  </si>
  <si>
    <t>Transplantacija alogene koštane srži ili matične ćelije, od srodnog podudarnog davaoca, sa uzimanjem uzoraka za in vitro (in vitro) obradu</t>
  </si>
  <si>
    <t>13706-07</t>
  </si>
  <si>
    <t>Transplantacija autologne koštane srži ili matične ćelije</t>
  </si>
  <si>
    <t>13706-08</t>
  </si>
  <si>
    <t>Transplantacija autologne koštane srži ili matične ćelije, sa uzimanjem uzoraka za in vitro (in vitro) obradu</t>
  </si>
  <si>
    <t>13706-09</t>
  </si>
  <si>
    <t>Transplantacija alogene koštane srži ili matične ćelije, od nesrodnog podudarnog davaoca</t>
  </si>
  <si>
    <t>13706-10</t>
  </si>
  <si>
    <t>Transplantacija alogene koštane srži ili matične ćelije, od nesrodnog podudarnog davaoca, sa uzimanjem uzoraka za in vitro (in vitro) obradu</t>
  </si>
  <si>
    <t>Apendektomija</t>
  </si>
  <si>
    <t>30571-00</t>
  </si>
  <si>
    <t>30572-00</t>
  </si>
  <si>
    <t>Laparoskopska apendektomija</t>
  </si>
  <si>
    <t>Od toga: Laparoskopska apendektomija</t>
  </si>
  <si>
    <t>Holecistektomija</t>
  </si>
  <si>
    <t>30443-00</t>
  </si>
  <si>
    <t>30445-00</t>
  </si>
  <si>
    <t>Laparoskopska holecistektomija</t>
  </si>
  <si>
    <t>30446-00</t>
  </si>
  <si>
    <t>Laparoskopska holecistektomija koja prethodi otvorenoj holecistektomiji</t>
  </si>
  <si>
    <t>30448-00</t>
  </si>
  <si>
    <t>Laparoskopska holecistektomija sa odstranjenjem kalkulusa iz glavnog žučnog kanala (ductus choledochus) kroz kanal žučne kese (ductus cysticus)</t>
  </si>
  <si>
    <t>30449-00</t>
  </si>
  <si>
    <t>Laparoskopska holecistektomija sa odstranjenjem kalkulusa iz glavnog žučnog kanala kroz laparoskopsku holedohotomiju</t>
  </si>
  <si>
    <t>30454-01</t>
  </si>
  <si>
    <t>Holecistektomija sa holedohotomijom</t>
  </si>
  <si>
    <t>30455-00</t>
  </si>
  <si>
    <t>Holecistektomija sa holedohotomijom i bilijarno-intestinalnom anastomozom</t>
  </si>
  <si>
    <t>Od toga: Laparoskopska holecistektomija</t>
  </si>
  <si>
    <t>Reparacija ingvinalne hernije</t>
  </si>
  <si>
    <t>30609-02</t>
  </si>
  <si>
    <t>Laparoskopska reparacija ingvinalne hernije, jednostrano</t>
  </si>
  <si>
    <t>30614-02</t>
  </si>
  <si>
    <t>Reparacija ingvinalne hernije, jednostrano</t>
  </si>
  <si>
    <t>30609-03</t>
  </si>
  <si>
    <t>Laparoskopska reparacija ingvinalne hernije, obostrano</t>
  </si>
  <si>
    <t>30614-03</t>
  </si>
  <si>
    <t>Reparacija ingvinalne hernije, obostrano</t>
  </si>
  <si>
    <t>Od toga: Laparoskopska reparacija ingvinalne hernije</t>
  </si>
  <si>
    <t>Transplantacija bubrega</t>
  </si>
  <si>
    <t>36503-00</t>
  </si>
  <si>
    <t>36503-01</t>
  </si>
  <si>
    <t>Autotransplantacija bubrega</t>
  </si>
  <si>
    <t>Transuretralna prostatektomija i ostale vrste zatvorenih prostatektomija</t>
  </si>
  <si>
    <t>37203-00</t>
  </si>
  <si>
    <t>Transuretralna resekcija prostate [TURP]</t>
  </si>
  <si>
    <t>37201-00</t>
  </si>
  <si>
    <t>Transuretralna ablacija prostate iglenom elektrodom [TUNA]</t>
  </si>
  <si>
    <t>37203-02</t>
  </si>
  <si>
    <t>Transuretralna vaporizacija prostate</t>
  </si>
  <si>
    <t>37207-00</t>
  </si>
  <si>
    <t>Endoskopska laser ablacija prostate</t>
  </si>
  <si>
    <t>37207-01</t>
  </si>
  <si>
    <t>Endoskopska laser ekscizija prostate</t>
  </si>
  <si>
    <t>37203-03</t>
  </si>
  <si>
    <t>Krioablacija prostate</t>
  </si>
  <si>
    <t>37203-04</t>
  </si>
  <si>
    <t>Mikrotalasna termoterapija prostate</t>
  </si>
  <si>
    <t>37203-05</t>
  </si>
  <si>
    <t>Transrektalni fokusirani ultrazvuk prostate visokim intenzitetom (HIFU)</t>
  </si>
  <si>
    <t>37209-01</t>
  </si>
  <si>
    <t>Radikalna prostatektomija - laparoskopski</t>
  </si>
  <si>
    <t>37210-01</t>
  </si>
  <si>
    <t>Radikalna prostatektomija sa rekonstrukcijom vrata mokraćne bešike - laparoskopska</t>
  </si>
  <si>
    <t>37211-01</t>
  </si>
  <si>
    <t>Radikalna prostatektomija sa rekonstrukcijom vrata mokraćne bešike i pelvičnom limfadenektomijom - laparoskopski</t>
  </si>
  <si>
    <t>37203-06</t>
  </si>
  <si>
    <t>Ostale vrste zatvorene prostatektomije</t>
  </si>
  <si>
    <t>Otvorena prostatektomija</t>
  </si>
  <si>
    <t>37200-03</t>
  </si>
  <si>
    <t>Suprapubična prostatektomija</t>
  </si>
  <si>
    <t>37200-04</t>
  </si>
  <si>
    <t>Retropubična prostatektomija</t>
  </si>
  <si>
    <t>37200-05</t>
  </si>
  <si>
    <t>Ostale otvorene prostatektomije</t>
  </si>
  <si>
    <t>37209-00</t>
  </si>
  <si>
    <t>Radikalna prostatektomija</t>
  </si>
  <si>
    <t>37210-00</t>
  </si>
  <si>
    <t>Radikalna prostatektomija sa rekonstrukcijom vrata mokraćne bešike</t>
  </si>
  <si>
    <t>37211-00</t>
  </si>
  <si>
    <t>Radikalna prostatektomija sa rekonstrukcijom vrata mokraćne bešike i pelvičnom limfadenektomijom</t>
  </si>
  <si>
    <t>90407-00</t>
  </si>
  <si>
    <t>Ekscizija ostalih lezija prostate</t>
  </si>
  <si>
    <t>Histerektomija</t>
  </si>
  <si>
    <t>90448-00</t>
  </si>
  <si>
    <t>Subtotalna laparoskopska histerektomija</t>
  </si>
  <si>
    <t>35653-00</t>
  </si>
  <si>
    <t>Subtotalna abdominalna histerektomija</t>
  </si>
  <si>
    <t>90448-01</t>
  </si>
  <si>
    <t>Totalna laparoskopska abdominalna histerektomija</t>
  </si>
  <si>
    <t>35653-01</t>
  </si>
  <si>
    <t>Totalna klasična abdominalna histerektomija</t>
  </si>
  <si>
    <t>90448-02</t>
  </si>
  <si>
    <t>Totalna laparoskopska abdominalna histerektomija sa adneksetomijom</t>
  </si>
  <si>
    <t>35653-04</t>
  </si>
  <si>
    <t>Klasična histerektomija sa adneksektomijom</t>
  </si>
  <si>
    <t>35661-00</t>
  </si>
  <si>
    <t>Radikalna histerektomija sa disekcijom retroperitonealnih limfnih nodusa</t>
  </si>
  <si>
    <t>35670-00</t>
  </si>
  <si>
    <t>Abdominalna histerektomija sa selektivnom limfonodektomijom</t>
  </si>
  <si>
    <t>35667-00</t>
  </si>
  <si>
    <t>Radikalna abdominalna histerektomija</t>
  </si>
  <si>
    <t>35664-00</t>
  </si>
  <si>
    <t>Radikalna histerektomija sa limfonodektomijom nodusa male karlice</t>
  </si>
  <si>
    <t>35750-00</t>
  </si>
  <si>
    <t>Laparoskopski asistirana vaginalna histerektomija</t>
  </si>
  <si>
    <t>35753-02</t>
  </si>
  <si>
    <t>Laparoskopski asistirana vaginalna histerektomija sa adneksektomijom</t>
  </si>
  <si>
    <t>35756-00</t>
  </si>
  <si>
    <t>Laparoskopski asistirana vaginalna histerektomija koja prethodi trbušnoj histerektomiji</t>
  </si>
  <si>
    <t>35756-03</t>
  </si>
  <si>
    <t>Laparoskopski asistirana vaginalna histerektomija koja prethodi trbušnoj histerektomiji sa uklanjanjem adneksa</t>
  </si>
  <si>
    <t>35657-00</t>
  </si>
  <si>
    <t>Vaginalna histerektomija</t>
  </si>
  <si>
    <t>35673-02</t>
  </si>
  <si>
    <t>Vaginalna histerektomija sa uklanjanjem adneksa</t>
  </si>
  <si>
    <t>35667-01</t>
  </si>
  <si>
    <t>Radikalna vaginalna histerektomija</t>
  </si>
  <si>
    <t>35664-01</t>
  </si>
  <si>
    <t>Radikalna vaginalna histerektomija sa radikalnim isecanjem karličnih limfnih čvorova</t>
  </si>
  <si>
    <t>Od toga: Laparoskopska histerektomija</t>
  </si>
  <si>
    <t>Carski rez</t>
  </si>
  <si>
    <t>16520-00</t>
  </si>
  <si>
    <t>Elektivni klasični carski rez</t>
  </si>
  <si>
    <t>16520-01</t>
  </si>
  <si>
    <t>Hitan klasični carski rez</t>
  </si>
  <si>
    <t>16520-02</t>
  </si>
  <si>
    <t>Elektivni carski rez sa rezom na donjem segmentu materice</t>
  </si>
  <si>
    <t>16520-03</t>
  </si>
  <si>
    <t>Hitan carski rez sa rezom na donjem segmentu materice</t>
  </si>
  <si>
    <t>Artroplastika kuka</t>
  </si>
  <si>
    <t>47522-00</t>
  </si>
  <si>
    <t>Hemiartroplastika kuka unipolarnom endoprotezom</t>
  </si>
  <si>
    <t>49312-00</t>
  </si>
  <si>
    <t>Resekciona artroplastika zgloba kuka</t>
  </si>
  <si>
    <t>49315-00</t>
  </si>
  <si>
    <t>Hemiartroplastika zgloba kuka bipolarnom endoprotezom</t>
  </si>
  <si>
    <t>90607-00</t>
  </si>
  <si>
    <t>Artroplastična remodelacija zglobnih površina zgloba kuka, jednostrano</t>
  </si>
  <si>
    <t>90607-01</t>
  </si>
  <si>
    <t>Artroplastična remodelacija zglobnih površina zgloba kuka, obostrano</t>
  </si>
  <si>
    <t>49318-00</t>
  </si>
  <si>
    <t>Potpuna artroplastika zgloba kuka, jednostrana</t>
  </si>
  <si>
    <t>49319-00</t>
  </si>
  <si>
    <t>Potpuna artroplastika zgloba kuka, obostrana</t>
  </si>
  <si>
    <t>49346-00</t>
  </si>
  <si>
    <t>Revizija hemiartroplastike kuka</t>
  </si>
  <si>
    <t>49324-00</t>
  </si>
  <si>
    <t>Revizija potpune artroplastike kuka</t>
  </si>
  <si>
    <t>49327-00</t>
  </si>
  <si>
    <t>Revizija potpune artroplastike zgloba kuka sa kalemom kosti za acetabulum</t>
  </si>
  <si>
    <t>49330-00</t>
  </si>
  <si>
    <t>Revizija potpune artroplastike zgloba kuka sa presađivanjem kosti za femur</t>
  </si>
  <si>
    <t>49333-00</t>
  </si>
  <si>
    <t>Revizija potpune artroplastike zgloba kuka sa presađivanjem kosti za acetabulum i femur</t>
  </si>
  <si>
    <t>49339-00</t>
  </si>
  <si>
    <t>Revizija potpune artroplastike zgloba kuka sa anatomski specifičnim alograftom za acetabulumum</t>
  </si>
  <si>
    <t>49342-00</t>
  </si>
  <si>
    <t>Revizija potpune artroplastike zgloba kuka sa anatomski specifičnim alograftom za femur</t>
  </si>
  <si>
    <t>49345-00</t>
  </si>
  <si>
    <t>Revizija potpune artroplastike zgloba kuka sa anatomski specifičnim alograftom za acetabulum i femur</t>
  </si>
  <si>
    <t>Od toga: Reviziona artroplastika kuka</t>
  </si>
  <si>
    <t>Totalna artoplastika kolena</t>
  </si>
  <si>
    <t>49518-00</t>
  </si>
  <si>
    <t>Potpuna artroplastika kolena, jednostrano</t>
  </si>
  <si>
    <t>49519-00</t>
  </si>
  <si>
    <t>Potpuna artroplastika kolena, obostrano</t>
  </si>
  <si>
    <t>49534-01</t>
  </si>
  <si>
    <t>Potpuna zamena artroplastikom patelofemoralnog zgloba kolena</t>
  </si>
  <si>
    <t>49521-00</t>
  </si>
  <si>
    <t>Potpuna artroplastika kolena sa graftom kosti za femur, jednostrano</t>
  </si>
  <si>
    <t>49521-01</t>
  </si>
  <si>
    <t>Potpuna artroplastika kolena sa graftom kosti za femur, obostrano</t>
  </si>
  <si>
    <t>49521-02</t>
  </si>
  <si>
    <t>Potpuna artroplastika kolena sa graftom kosti za tibiju, jednostrano</t>
  </si>
  <si>
    <t>49521-03</t>
  </si>
  <si>
    <t>Potpuna artroplastika kolena sa graftom kosti za tibiju, obostrano</t>
  </si>
  <si>
    <t>49524-00</t>
  </si>
  <si>
    <t>Potpuna artroplastika kolena sa graftom kosti za femur i tibiju, jednostrano</t>
  </si>
  <si>
    <t>49524-01</t>
  </si>
  <si>
    <t>Potpuna artroplastika kolena sa graftom kosti za femur i tibiju, obostrano</t>
  </si>
  <si>
    <t>Parcijalna ekscizija lezije na dojkama (parcijalna mastektomija)</t>
  </si>
  <si>
    <t>31500-00</t>
  </si>
  <si>
    <t>Ekscizija lezija na dojkama</t>
  </si>
  <si>
    <t>31515-00</t>
  </si>
  <si>
    <t>Ponovna ekscizija lezije na dojkama</t>
  </si>
  <si>
    <t>Totalna mastektomija</t>
  </si>
  <si>
    <t>31524-00</t>
  </si>
  <si>
    <t>Potkožna mastektomija, jednostrana</t>
  </si>
  <si>
    <t>31524-01</t>
  </si>
  <si>
    <t>Potkožna mastektomija, obostrana</t>
  </si>
  <si>
    <t>31518-00</t>
  </si>
  <si>
    <t>Jednostavna mastektomija, jednostrana</t>
  </si>
  <si>
    <t>31518-01</t>
  </si>
  <si>
    <t>Jednostavna mastektomija, obostrana</t>
  </si>
  <si>
    <t>ТАБЕЛА 12</t>
  </si>
  <si>
    <t>Одељење за специјалистичко консултативне прегледе - клиника за одрасле</t>
  </si>
  <si>
    <t>Површинска индивидуална психотерапија</t>
  </si>
  <si>
    <t>Дубинска индивидуална психотерапија</t>
  </si>
  <si>
    <t>Групна психотерапија - по једној сеанси</t>
  </si>
  <si>
    <t>Информативни интервју психолога</t>
  </si>
  <si>
    <t>Комплетна експлоративна и дијагностичка обрада психолога</t>
  </si>
  <si>
    <t>Дијагностичко обсервирање детета игром</t>
  </si>
  <si>
    <t>Испитивање психомоторног развоја у најранијем детињству до 5 година старости</t>
  </si>
  <si>
    <t>Индивидуални психолошки третман пацијента</t>
  </si>
  <si>
    <t>Индивидуални рад психолога са родитељима</t>
  </si>
  <si>
    <t>Консултација психолога</t>
  </si>
  <si>
    <t>Саветодавни интервју</t>
  </si>
  <si>
    <t>Писмени налаз и мишљење психолога</t>
  </si>
  <si>
    <t>Брза процена интелигенције</t>
  </si>
  <si>
    <t>Тестовно комплетно испитивање интелигенције</t>
  </si>
  <si>
    <t>Породична или брачна психотерапија</t>
  </si>
  <si>
    <t>Испитивање поједичних психомоторних функција</t>
  </si>
  <si>
    <t>Експлоарација личности</t>
  </si>
  <si>
    <t>Испитивање психомоторних способности</t>
  </si>
  <si>
    <t>Процена органског оштећења</t>
  </si>
  <si>
    <t>Диференцијална дијагноза - тестови - обрада</t>
  </si>
  <si>
    <t>Социотерапијска и индивидуална сеанса</t>
  </si>
  <si>
    <t>Тимска обрада</t>
  </si>
  <si>
    <t>Информативни интервју психијатра</t>
  </si>
  <si>
    <t>Комисијска клиничка експертиза - психијатријска</t>
  </si>
  <si>
    <t>Интезивни диспанзерски третман болесника у зависности - детекциона терапија, социотерапијски третман указивање помоћи</t>
  </si>
  <si>
    <t>Кућна психијатријска заштита</t>
  </si>
  <si>
    <t>Социјална анкета на терену</t>
  </si>
  <si>
    <t>Социјална анкета у установи</t>
  </si>
  <si>
    <t>Комисијски неуропсихијатријски преглед од стране вештака</t>
  </si>
  <si>
    <t>Комисијски неуропсихијатријски преглед испитаника од стране 3 вештака</t>
  </si>
  <si>
    <t>Комисијски неуропсихијатријски преглед испитаника уз консултацију наставника (професора, доцента) без приказа испитаника</t>
  </si>
  <si>
    <t>Комисијски неуропсихијатријски преглед испитаника уз консултацију наставника (професора, доцента) са приказом испитаника</t>
  </si>
  <si>
    <t>Експертиза (давање мишљења) од стране једбог вештака у компликовним случајевима</t>
  </si>
  <si>
    <t>Експертиза (давање мишљења) од стране једног вештака у осталим случајевима</t>
  </si>
  <si>
    <t>Давање краћих извештаја о раније леченим испитаницима</t>
  </si>
  <si>
    <t>Проучавање судских списа куцаних машином (од стране једног вештака)</t>
  </si>
  <si>
    <t>Проучавање судских списа писаних руком од стране једног вештака</t>
  </si>
  <si>
    <t>Процена интелекталних способности</t>
  </si>
  <si>
    <t>Писмени налаз и мишљење социјалног радника</t>
  </si>
  <si>
    <t>Социотерапијски третман у предузећу,школи и породици</t>
  </si>
  <si>
    <t>Продужна групна социотерапија-вредност услуге по пацијенту</t>
  </si>
  <si>
    <t>Групна социотерапија</t>
  </si>
  <si>
    <t>Информативни интервју социјалног радника</t>
  </si>
  <si>
    <t>Саветодавни интервју социјалног радника</t>
  </si>
  <si>
    <t>Социотерапијски рад са члановима породице или колектива</t>
  </si>
  <si>
    <t>Сарадња са службама и стручњацима социјалне и здравствене заштите и других институција</t>
  </si>
  <si>
    <t>Учествовање социјалног радника у стручном тиму</t>
  </si>
  <si>
    <t>odredjivanje elektrodermalne aktivnosti</t>
  </si>
  <si>
    <t>Испитивање координације покрета</t>
  </si>
  <si>
    <t>Испитивање активности дневног живота</t>
  </si>
  <si>
    <t>Испитивање радних навика и интересовања</t>
  </si>
  <si>
    <t>Експертиза-давање налаза и мишљења од стране два вештака у компликованим случајевима</t>
  </si>
  <si>
    <t>Експертиза-давање налаза и мишљења од стране два вештака у остали случајевима</t>
  </si>
  <si>
    <t>Експертиза-давање налаза и мишљења од стране три вештака у компликованим случајевима</t>
  </si>
  <si>
    <t xml:space="preserve">Експертиза-давање налаза и мишљења од стране три вештака у осталим случајевима  </t>
  </si>
  <si>
    <t>Налаз и мишљење на основу увида у медицинску документацију у компликованом случају</t>
  </si>
  <si>
    <t>Налаз и мишљење на основу увида у медицинску документацију у осталим случајевима</t>
  </si>
  <si>
    <t>бихејвиор терапија</t>
  </si>
  <si>
    <t>Интензивна терапија терапијски резистентних афективних психоза</t>
  </si>
  <si>
    <t>Селективна породична терапија параноидних и сцх.психоза</t>
  </si>
  <si>
    <t>Ејсенков (Eysenck) упитник за процену личности</t>
  </si>
  <si>
    <t>Розенбергов (Rosenberg) упитник о самопоштовању</t>
  </si>
  <si>
    <t>Narcissistic personality inventory Raskin Hall</t>
  </si>
  <si>
    <t>Структурирани упитник за процену личности – Тајрер (Tyrer)</t>
  </si>
  <si>
    <t>Ендикот-Спицеров (Endicott-Spitzer) упитник за процену личности</t>
  </si>
  <si>
    <t>Фоулдсов (Foulds) упитник за процену црта личности</t>
  </si>
  <si>
    <t>Гундерсонов (Gunderson) упитник за граничне случајеве</t>
  </si>
  <si>
    <t>Хамилтон (Hamilton) рејтинг скала за депресију</t>
  </si>
  <si>
    <t>БПРС (BPRS) скала за психозе</t>
  </si>
  <si>
    <t>МАДРС (MADRS) скала за депресију</t>
  </si>
  <si>
    <t>Секундарна и терцијална превенција</t>
  </si>
  <si>
    <t>Трансакционална психотерапија</t>
  </si>
  <si>
    <t>Аутогени тренинг</t>
  </si>
  <si>
    <t>Бордерлајн (borderline) психотерапија са анализом објекталних односа</t>
  </si>
  <si>
    <t>Групна психотерапија - групе сусретања - Роџерсов (Rogers) метод</t>
  </si>
  <si>
    <t>Бек (Beck) скала за депресије</t>
  </si>
  <si>
    <t>Дексаметазонски тест за депресију</t>
  </si>
  <si>
    <t>Неуропсихолошко испитивање праксије,говора и соматогнозије</t>
  </si>
  <si>
    <t>Специјализована скала за предикцију суицидности</t>
  </si>
  <si>
    <t>Пролактин дијагностички тест</t>
  </si>
  <si>
    <t>Монтгомери-Асберг (Montgomery–Åsberg) скала</t>
  </si>
  <si>
    <t>L.I.C.Е.Т. скала за психијатријске болеснике</t>
  </si>
  <si>
    <t>PSE скала</t>
  </si>
  <si>
    <t>Сондијев (Szondi) тест испитивања личности</t>
  </si>
  <si>
    <t>Роршахов (Rorschach) тест испитивања личности</t>
  </si>
  <si>
    <t>Јунгов (Jung) асоцијални експеримент - тест испитивања личности</t>
  </si>
  <si>
    <t>Гинтер-Амонов (Günter-Ammon) тест дијагностике его структуре</t>
  </si>
  <si>
    <t>Шидик (Schidik) тест персоналне структуре</t>
  </si>
  <si>
    <t>Лихеров (Licher) колор тест</t>
  </si>
  <si>
    <t>Bартег  (Wartegg) тест пројективног испитивања личности</t>
  </si>
  <si>
    <t>Лубијини Графд - моторни тестови</t>
  </si>
  <si>
    <t>Висконсин Кард (Wisconsin Card) сортинг тест</t>
  </si>
  <si>
    <t>Бентон (Benton) тест</t>
  </si>
  <si>
    <t>Бендер-Гешталт (Bender-Gestalt) мотор тест</t>
  </si>
  <si>
    <t>Реј (Rey) тест</t>
  </si>
  <si>
    <t>Елизир (Elyzir) тест</t>
  </si>
  <si>
    <t>Портеус мејз (Porteus maze) тест</t>
  </si>
  <si>
    <t>Bехслеров (Wechsler) тест памћења</t>
  </si>
  <si>
    <t>Тест деменције Теодора Колмана (Theodore Kolman)</t>
  </si>
  <si>
    <t>Пријава и контролна пријава малигних, инфективних и неуропсијатријских обољења</t>
  </si>
  <si>
    <t>Припрема за психолошко испитивање</t>
  </si>
  <si>
    <t>Психолошко испитивање</t>
  </si>
  <si>
    <t>Анализа резултата добијених психолошким испитивањем, интеграција и формирање закључака</t>
  </si>
  <si>
    <t>Писање налаза и мишљење</t>
  </si>
  <si>
    <t>Учешће у писању експертизних мишљења</t>
  </si>
  <si>
    <t>Састанак тима терапеута</t>
  </si>
  <si>
    <t>Планирани интервју</t>
  </si>
  <si>
    <t>Прикупљање хетеро-анамнестичких података на терену</t>
  </si>
  <si>
    <t>Састанак савета ТЗ</t>
  </si>
  <si>
    <t>Социотерапијски рад са члановима породице у кућним условима</t>
  </si>
  <si>
    <t>Породична групна социотерапија</t>
  </si>
  <si>
    <t>Тематски социотерапијски рад у групи</t>
  </si>
  <si>
    <t>Учествовање у стручном тиму</t>
  </si>
  <si>
    <t>Посета породици или радној организацији пред болесников повратак са лечења</t>
  </si>
  <si>
    <t>Учествовање у комисијама или саветовалишту</t>
  </si>
  <si>
    <t>Смештај пацијената у социјалну установу</t>
  </si>
  <si>
    <t>Дубинска анализа</t>
  </si>
  <si>
    <t>Кратка аналитички оријентисана психотерапија</t>
  </si>
  <si>
    <t>Групна аналитичка психотерапија (мала група )</t>
  </si>
  <si>
    <t>Групна аналитичка психотерапија (велика група)</t>
  </si>
  <si>
    <t>Гешталт психотерапија (групна)</t>
  </si>
  <si>
    <t>Гешталт психотерапија (индивидуална)</t>
  </si>
  <si>
    <t>Бихејвиорална психотерапија (групна)</t>
  </si>
  <si>
    <t>Бехејвиорална психотерапија (индивидуална)</t>
  </si>
  <si>
    <t>Аутогени тренинг (групни)</t>
  </si>
  <si>
    <t>Аутогени тренинг (индивидуални)</t>
  </si>
  <si>
    <t>Трансакцинална анализа (групна)</t>
  </si>
  <si>
    <t>Трансакционална анализа (индивидуална)</t>
  </si>
  <si>
    <t>Биоенергетска психотерапија (радик.смер)</t>
  </si>
  <si>
    <t>Биоенергетска психотерапија</t>
  </si>
  <si>
    <t>Групна психотерапија са елементима психодраме</t>
  </si>
  <si>
    <t>Електроконвулзивна терапија и релаксација и анестезије</t>
  </si>
  <si>
    <t>Софистичко електрична психотерапија адолесцената</t>
  </si>
  <si>
    <t>Експертизе о прекиду трудноће</t>
  </si>
  <si>
    <t>Судска психијатрија експертиза</t>
  </si>
  <si>
    <t>Психијатрија неуротичног брака</t>
  </si>
  <si>
    <t>Психотерапија неуротичне породице</t>
  </si>
  <si>
    <t>Скала за процену конфликтних породичних релација</t>
  </si>
  <si>
    <t>Евалуација преостале радне способности душевних болесника</t>
  </si>
  <si>
    <t>Логотерапија преко теле-апела</t>
  </si>
  <si>
    <t>Индивидуална модификована психоаналитички оријентисана психотерапија поремећаја личности</t>
  </si>
  <si>
    <t>Специфицна (циљана) фармакотерапија</t>
  </si>
  <si>
    <t>Групна модификована психотерапија поремећаја личности</t>
  </si>
  <si>
    <t>Специјализована (компјутеризована) дијагностика поремећаја личности и диференцијална дијагностика</t>
  </si>
  <si>
    <t>Билошки маркери за ефективне психозе - психоендокринолошка ДСТ, ТРХ, ТСХ</t>
  </si>
  <si>
    <t>Билошки маркери за ефективне психозе - биохемијска батерија</t>
  </si>
  <si>
    <t>Биолошки маркери шизофреније</t>
  </si>
  <si>
    <t>БИОЛОШКИ МАРКЕРИ ШИЗОФРЕНИЈЕ МАО (У КРВНИМ ЕЛЕМЕНТИМА)</t>
  </si>
  <si>
    <t>Коњуговани очни покрети</t>
  </si>
  <si>
    <t>Музикотерапија (изводи лекар специјалиста психијатар са едукацијом из музикотерапије)</t>
  </si>
  <si>
    <t>600169</t>
  </si>
  <si>
    <t>функционална радна терапија-групна</t>
  </si>
  <si>
    <t>81874-08</t>
  </si>
  <si>
    <t>артикулациони третман</t>
  </si>
  <si>
    <t>81874-09</t>
  </si>
  <si>
    <t>корекциони третман поремећаја говора</t>
  </si>
  <si>
    <t>81874-10</t>
  </si>
  <si>
    <t>вежбе за постизање тоничне уједначености</t>
  </si>
  <si>
    <t xml:space="preserve">92001-00    </t>
  </si>
  <si>
    <t>Општи физикални преглед</t>
  </si>
  <si>
    <t xml:space="preserve">92002-00    </t>
  </si>
  <si>
    <t xml:space="preserve">Рехабилитација од алкохола </t>
  </si>
  <si>
    <t xml:space="preserve">92003-00    </t>
  </si>
  <si>
    <t xml:space="preserve">  Детоксикација од алкохола</t>
  </si>
  <si>
    <t xml:space="preserve">92004-00    </t>
  </si>
  <si>
    <t xml:space="preserve"> Рехабилитација и детоксикација од алкохола</t>
  </si>
  <si>
    <t xml:space="preserve">92005-00    </t>
  </si>
  <si>
    <t xml:space="preserve"> Рехабилитација од дрога</t>
  </si>
  <si>
    <t xml:space="preserve">92006-00   </t>
  </si>
  <si>
    <t xml:space="preserve">  Детоксикација од дрога</t>
  </si>
  <si>
    <t xml:space="preserve">92007-00   </t>
  </si>
  <si>
    <t xml:space="preserve"> Рехабилитација и детоксикација од дрога</t>
  </si>
  <si>
    <t xml:space="preserve">92008-00    </t>
  </si>
  <si>
    <t>Комбинована рехабилитација од алкохола и дрога</t>
  </si>
  <si>
    <t xml:space="preserve">92009-00   </t>
  </si>
  <si>
    <t>Комбинована детоксикација од алкохола и дрога</t>
  </si>
  <si>
    <t xml:space="preserve">92010-00    </t>
  </si>
  <si>
    <t xml:space="preserve">Комбинована рехабилитација и детоксикација од алкохола и дрога </t>
  </si>
  <si>
    <t>95550-00</t>
  </si>
  <si>
    <t>Удружене здравствене процедуре, дијететика</t>
  </si>
  <si>
    <t>95550-01</t>
  </si>
  <si>
    <t>Удружене здравствене процедуре, социјални рад</t>
  </si>
  <si>
    <t>95550-02</t>
  </si>
  <si>
    <t>Удружене здравствене процедуре, радна терапија</t>
  </si>
  <si>
    <t>95550-05</t>
  </si>
  <si>
    <t>Удружене здравствене процедуре, патологија говора</t>
  </si>
  <si>
    <t>95550-09</t>
  </si>
  <si>
    <t>Удружене здравствене процедуре, фармација</t>
  </si>
  <si>
    <t>95550-10</t>
  </si>
  <si>
    <t>Удружене здравствене процедуре, психологија</t>
  </si>
  <si>
    <t>95550-11</t>
  </si>
  <si>
    <t>Удружене здравствене процедуре, друго</t>
  </si>
  <si>
    <t>96008-00</t>
  </si>
  <si>
    <t>neurološka procena</t>
  </si>
  <si>
    <t>96012-00</t>
  </si>
  <si>
    <t>процена говора</t>
  </si>
  <si>
    <r>
      <t>96012-001</t>
    </r>
    <r>
      <rPr>
        <b/>
        <i/>
        <sz val="10"/>
        <rFont val="Arial Narrow"/>
        <family val="2"/>
        <charset val="238"/>
      </rPr>
      <t xml:space="preserve"> </t>
    </r>
  </si>
  <si>
    <t xml:space="preserve">Дефектолошка анамнеза и обсервација  </t>
  </si>
  <si>
    <t xml:space="preserve">96012-002 </t>
  </si>
  <si>
    <t>Контролни преглед логопеда</t>
  </si>
  <si>
    <t>96013-00</t>
  </si>
  <si>
    <t>procena rečitosti</t>
  </si>
  <si>
    <t xml:space="preserve">96014-00  </t>
  </si>
  <si>
    <t>Процена језичких способности</t>
  </si>
  <si>
    <t>96021-00</t>
  </si>
  <si>
    <t>procena samostalnosti</t>
  </si>
  <si>
    <t>96022-00</t>
  </si>
  <si>
    <t>procena održavanja zdravlja i oporavka</t>
  </si>
  <si>
    <t>96023-00</t>
  </si>
  <si>
    <t>procena starenja</t>
  </si>
  <si>
    <t>96026-00</t>
  </si>
  <si>
    <t>procena ishrane/dnevnog unosa hrane</t>
  </si>
  <si>
    <t>96027-00</t>
  </si>
  <si>
    <t>procena uzimanja propisanih lekova</t>
  </si>
  <si>
    <t>96030-00</t>
  </si>
  <si>
    <t>situaciona /profesionalna procena i procena okruženja</t>
  </si>
  <si>
    <t>96031-00</t>
  </si>
  <si>
    <t>procena roditeljskih veština</t>
  </si>
  <si>
    <t>96032-00</t>
  </si>
  <si>
    <t>психосоцијална процена</t>
  </si>
  <si>
    <t>96034-00</t>
  </si>
  <si>
    <t>процена узимања алкохола и осталих дрога(лекова)</t>
  </si>
  <si>
    <t>96037-00</t>
  </si>
  <si>
    <t>остале процене,консултације или евалуације</t>
  </si>
  <si>
    <t>96066-00</t>
  </si>
  <si>
    <t>превентивно саветовање или подучавање</t>
  </si>
  <si>
    <t>96067-00</t>
  </si>
  <si>
    <t>саветовање или подучавање о исхрани/дневном уносу хране</t>
  </si>
  <si>
    <t>96072-00</t>
  </si>
  <si>
    <t>саветовање или подучавање опрописаним /самоизабраним лековима</t>
  </si>
  <si>
    <t>96073-00</t>
  </si>
  <si>
    <t>саветовање или подучавање о штетности супстанци које узрокују зависност</t>
  </si>
  <si>
    <t>96074-00</t>
  </si>
  <si>
    <t>саветовање или подучавање озависности о коцкању и клађењу</t>
  </si>
  <si>
    <t>96075-00</t>
  </si>
  <si>
    <t>саветовање или подучавање о бризи о самом себи</t>
  </si>
  <si>
    <t>96076-00</t>
  </si>
  <si>
    <t>savetovanje ili podučavanje o održavanju zdravljai oporavku</t>
  </si>
  <si>
    <t>96079-00</t>
  </si>
  <si>
    <t>ситуационо/професионално саветовање или подучавање</t>
  </si>
  <si>
    <t>96080-00</t>
  </si>
  <si>
    <t>саветовање или подучавање о планирању породице,припремању за родитељство</t>
  </si>
  <si>
    <t>96095-00</t>
  </si>
  <si>
    <t>подршка терапеутској дијети</t>
  </si>
  <si>
    <t>96096-00</t>
  </si>
  <si>
    <t>орална нутритивна подршка</t>
  </si>
  <si>
    <t>96097-00</t>
  </si>
  <si>
    <t>ентерална нутритивна подршка</t>
  </si>
  <si>
    <t>96098-00</t>
  </si>
  <si>
    <t>парентерална нутритивна подршка</t>
  </si>
  <si>
    <t xml:space="preserve">96100-00   </t>
  </si>
  <si>
    <t>Психодинамска терапија</t>
  </si>
  <si>
    <t xml:space="preserve">96101-00   </t>
  </si>
  <si>
    <t>Когнитивна бихејвиорална терапија</t>
  </si>
  <si>
    <t xml:space="preserve">96104-00   </t>
  </si>
  <si>
    <t>Музикотерапија</t>
  </si>
  <si>
    <t xml:space="preserve">96112-00   </t>
  </si>
  <si>
    <t xml:space="preserve">Увежбавање вештина у активностима повезаним са сензорном /сензо-моторном/сензо-неуралном функцијом </t>
  </si>
  <si>
    <t xml:space="preserve">96135-00   </t>
  </si>
  <si>
    <t>Увежбавање вештина говора увежбавање читања</t>
  </si>
  <si>
    <t xml:space="preserve">96136-00   </t>
  </si>
  <si>
    <t>Увежбавање вештина течног говора</t>
  </si>
  <si>
    <t xml:space="preserve">96137-00   </t>
  </si>
  <si>
    <t xml:space="preserve">Увежбавање језичких вештина </t>
  </si>
  <si>
    <t>96175-00</t>
  </si>
  <si>
    <t>ментална/бихејвиорална процена</t>
  </si>
  <si>
    <t xml:space="preserve">96176-00   </t>
  </si>
  <si>
    <t xml:space="preserve">Бихејвиорална терапија </t>
  </si>
  <si>
    <t xml:space="preserve">96177-00   </t>
  </si>
  <si>
    <t>Интерперсонална психотерапија</t>
  </si>
  <si>
    <t xml:space="preserve">96180-00   </t>
  </si>
  <si>
    <t xml:space="preserve">Остале психотерапије или психосоцијане терапије </t>
  </si>
  <si>
    <t xml:space="preserve">96181-00   </t>
  </si>
  <si>
    <t>Терапија уметношћу</t>
  </si>
  <si>
    <t xml:space="preserve">96182-00   </t>
  </si>
  <si>
    <t>Библиотерапија</t>
  </si>
  <si>
    <t xml:space="preserve">96183-00   </t>
  </si>
  <si>
    <t xml:space="preserve">Наративна терапија </t>
  </si>
  <si>
    <t>96184-00</t>
  </si>
  <si>
    <t>тестирање развија</t>
  </si>
  <si>
    <t xml:space="preserve">96185-00   </t>
  </si>
  <si>
    <t>Супортативна психотерапија, некласификована на другом месту</t>
  </si>
  <si>
    <t>96197-09</t>
  </si>
  <si>
    <t>интрамускуларно давање фармаколошког средства, друго и ненеазначено фармаколошко средство</t>
  </si>
  <si>
    <t>96199-09</t>
  </si>
  <si>
    <t>интравенско давање фармаколошког средства, друго и ненеазначено фармаколошко средство</t>
  </si>
  <si>
    <t>96200-06</t>
  </si>
  <si>
    <t>субкутано  давање фармаколошког средства, инсулин</t>
  </si>
  <si>
    <t>30055-00</t>
  </si>
  <si>
    <t>previjanje rane</t>
  </si>
  <si>
    <t>96200-09</t>
  </si>
  <si>
    <t>субкутано  давање фармаколошког средства, друго и ненеазначено фармаколошко средство</t>
  </si>
  <si>
    <t>96203-09</t>
  </si>
  <si>
    <t>орално давање фармаколошког средства, друго и ненеазначено фармаколошко средство</t>
  </si>
  <si>
    <t>Одељење за специјалистичко консултативне прегледе - клиника за децу и омладину</t>
  </si>
  <si>
    <t>geštalt psihoterapija</t>
  </si>
  <si>
    <t>Бек (Back) скала за депресије</t>
  </si>
  <si>
    <t>Montgomery-Asberg skala</t>
  </si>
  <si>
    <t>81832-04</t>
  </si>
  <si>
    <t>vizuo-motorna procena</t>
  </si>
  <si>
    <t>81838-03</t>
  </si>
  <si>
    <t>ispitivanje govornog statusa i glasa baterijom testova</t>
  </si>
  <si>
    <t>81874-03</t>
  </si>
  <si>
    <t>fonijatrijske vežbe -vežbe disanja</t>
  </si>
  <si>
    <t>81874-06</t>
  </si>
  <si>
    <t>vežbe fonacije</t>
  </si>
  <si>
    <t>81874-07</t>
  </si>
  <si>
    <t>vežbe artikulacije</t>
  </si>
  <si>
    <t>procena govora</t>
  </si>
  <si>
    <t>96012-001</t>
  </si>
  <si>
    <t>defektološka anamneza i opservacija</t>
  </si>
  <si>
    <t>Procena rečitosti</t>
  </si>
  <si>
    <t>96014-00</t>
  </si>
  <si>
    <t>procena jezičkih sposobnosti</t>
  </si>
  <si>
    <t>procena ishrane/dnevnoh unosa hrane</t>
  </si>
  <si>
    <t>psihosocijalna procena</t>
  </si>
  <si>
    <t>ostale procena,konsultacije ili evaluacije</t>
  </si>
  <si>
    <t>96070-00</t>
  </si>
  <si>
    <t>savetovanje ili podučavanje o glasu ,govoru, rečitosti ili jeziku</t>
  </si>
  <si>
    <t>savetovanje ili podučavanje o održavanju zdravlja</t>
  </si>
  <si>
    <t>96129-00</t>
  </si>
  <si>
    <t>terapija celog tela vežbanjem</t>
  </si>
  <si>
    <t>96134-00</t>
  </si>
  <si>
    <t>uvežbavanje glasa</t>
  </si>
  <si>
    <t>96180-00</t>
  </si>
  <si>
    <t>ostale psihoterapije ili psihosocijalne terapije</t>
  </si>
  <si>
    <t>тестирање развоја</t>
  </si>
  <si>
    <t>96185-00</t>
  </si>
  <si>
    <t>suprtativna terapija,neklasifikovna na drugom mestu</t>
  </si>
  <si>
    <t>previjanje rana</t>
  </si>
  <si>
    <t>310001</t>
  </si>
  <si>
    <t>Испитивање подељенепажње</t>
  </si>
  <si>
    <t>600307</t>
  </si>
  <si>
    <t>Вежбе релаксације</t>
  </si>
  <si>
    <t>diferencijalna dijagnoza testovi obrada</t>
  </si>
  <si>
    <t>socioterapijska individualna seansa</t>
  </si>
  <si>
    <t>socijalna anketa u ustanovi</t>
  </si>
  <si>
    <t>davanja kraćih izveštaja o ranijelečenim ispitanicima</t>
  </si>
  <si>
    <t>Pismeni nalaz i mišljenje socijalnog radnika</t>
  </si>
  <si>
    <t>informativni intervju socijalnog radnika</t>
  </si>
  <si>
    <t>socioterapijski rad sa članovima porodice ili kolektiva</t>
  </si>
  <si>
    <t>sekundarna i tercijarna prevencija</t>
  </si>
  <si>
    <t>neuropsihološko ispitivanje praksije govora i sumatognozije</t>
  </si>
  <si>
    <t>pisanje nalaza i mišljenje</t>
  </si>
  <si>
    <t>sastanak tima terapeuta</t>
  </si>
  <si>
    <t>grupna socioterapija</t>
  </si>
  <si>
    <t>Процена узимања прописаних лекова</t>
  </si>
  <si>
    <t>Општа релаксација</t>
  </si>
  <si>
    <t>11000-00</t>
  </si>
  <si>
    <t>Електроенцефалографија  ( ЕЕГ )</t>
  </si>
  <si>
    <t>11003-00</t>
  </si>
  <si>
    <r>
      <t xml:space="preserve"> </t>
    </r>
    <r>
      <rPr>
        <b/>
        <i/>
        <sz val="10"/>
        <rFont val="Arial Narrow"/>
        <family val="2"/>
        <charset val="238"/>
      </rPr>
      <t>Електроенцефалографија (ЕЕГ) дужа од 3 сата (24-часовни холтер)</t>
    </r>
  </si>
  <si>
    <t>92011-00</t>
  </si>
  <si>
    <t>Видео и радиотелеметријско приказивање електроенцефалограма (ЕЕГ)</t>
  </si>
  <si>
    <t xml:space="preserve">неуролошка процена </t>
  </si>
  <si>
    <t>Процена речитости</t>
  </si>
  <si>
    <t xml:space="preserve">процена језичких способности       </t>
  </si>
  <si>
    <t>Процена самосталности</t>
  </si>
  <si>
    <t>Процена одржавања здравља или опоравка</t>
  </si>
  <si>
    <t>Процена старења</t>
  </si>
  <si>
    <t>Ситуациона процена и процена окружења</t>
  </si>
  <si>
    <t>Психосоцијална процена</t>
  </si>
  <si>
    <t>preventivno savetovanje ili podučavanje</t>
  </si>
  <si>
    <t>savetovanje ili podučavanje opropisanim /samoizabranim lekovima</t>
  </si>
  <si>
    <t>Саветовање и подучавање о бризи о самом себи</t>
  </si>
  <si>
    <t>Саветовање и подучавање о одржавању здравља и опоравка</t>
  </si>
  <si>
    <t xml:space="preserve"> ситуационо/професионално саветовање или подучавање </t>
  </si>
  <si>
    <t>96181-00</t>
  </si>
  <si>
    <t>terapija umetnošću</t>
  </si>
  <si>
    <t>96929-00</t>
  </si>
  <si>
    <t>Процена управљања финансијама</t>
  </si>
  <si>
    <t>16618-00</t>
  </si>
  <si>
    <t>terapijska amniocenteza</t>
  </si>
  <si>
    <t>pismeni nalaz i mišljenje psihologa</t>
  </si>
  <si>
    <t>testovno kompletno ispitivanje inteligencije</t>
  </si>
  <si>
    <t>тимска обрада</t>
  </si>
  <si>
    <t>priprema za psihološko ispitivanje</t>
  </si>
  <si>
    <t>psihološko ispitivanje</t>
  </si>
  <si>
    <t>analiza rezultata dobijenih psihološkim ispitivanjem ,integracija i formiranje zaključaka</t>
  </si>
  <si>
    <t>udružene zdravstvene procedure ,radna terapija</t>
  </si>
  <si>
    <t>96035-00</t>
  </si>
  <si>
    <t>генетска процена.генетско праћење, укључује општи физикални преглед. Процена генетске историје клијента помоћу породичног стабла</t>
  </si>
  <si>
    <t>96088-00</t>
  </si>
  <si>
    <t xml:space="preserve">генетско саветовање или подучавање </t>
  </si>
  <si>
    <t>96089-00</t>
  </si>
  <si>
    <t>подучавање о правима и могућностима пацијената</t>
  </si>
  <si>
    <t>96090-00</t>
  </si>
  <si>
    <t>остала саветовања или подучавања</t>
  </si>
  <si>
    <t>Служба за фармацеутску делатност(Апотека) и лабораторијску дијагностику</t>
  </si>
  <si>
    <t>Израда годишњег плана набавке лекова и медицинских средстава</t>
  </si>
  <si>
    <t>Учествовање у припреми тендерске документације</t>
  </si>
  <si>
    <t>Учествовање у поступцима јавних набавки (рад у тендерским комисијама)</t>
  </si>
  <si>
    <t>Набавка лекова и медицинских средстава према потписаним уговорима</t>
  </si>
  <si>
    <t>Административна обрада података о набављеним лековима и медицинским средствима</t>
  </si>
  <si>
    <t>Пријем и складиштење лекова и медицинских средстава</t>
  </si>
  <si>
    <t>Контрола услова складиштења лекова и медицинскихсредстава у апотеци</t>
  </si>
  <si>
    <t>Контрола услова складиштења лекова и медицинских средстава на одељењу</t>
  </si>
  <si>
    <t>Издавање готових лекова за болничко требовање по врсти лека</t>
  </si>
  <si>
    <t>Издавање опојних дрога по једном паковању (услугу обавља искључиво фармацеут)</t>
  </si>
  <si>
    <t>Издавање лекова на Налог за прописивање и издавање лекова са Листе лекова под посебним режимом издавања и на Налог за прописивање и издавање лекова који се не налазе на Листи лекова – Образац Н1 и Н2 налог</t>
  </si>
  <si>
    <t xml:space="preserve"> Издавање медицинског средстава за лечење на болничко требовање по врсти мед. средства</t>
  </si>
  <si>
    <t>Административна обрада рецепта или једног налога</t>
  </si>
  <si>
    <t>Административна обрада болничког требовања по врсти издавања</t>
  </si>
  <si>
    <t>Анализа и провера терапије са којом пацијент долази у болницу (интеракције, потенцијална нежељена дејства лекова која су могла довести до хоспитализације, биљни лекови, суплементи, хомеопатски лекови ..)</t>
  </si>
  <si>
    <t>Саветовање или информисање пацијента о примени прописаног лека</t>
  </si>
  <si>
    <t>Саветовање или информисање медицинског особља о начину примене лека (реконституисање, пут примене, дужина давања ињекције/инфузије, интеракције in vi­tro...)</t>
  </si>
  <si>
    <t>Саветовање или информисање медицинског особља о леку (начин деловања, индикације, упозорења, контраиндикације, интеракције, режим издавања, доступност)</t>
  </si>
  <si>
    <t>Консултација са лекарима везана за фармакотерапију (услугу обавља специјалиста)</t>
  </si>
  <si>
    <t>Прилагођавање дозе лека на основу лабораторијских параметара (биохемијски параметри, ниво лека у крви, стање пацијента...) (услугу обавља специјалиста)</t>
  </si>
  <si>
    <t>Провера могућих интеракција међу примењеним лековима</t>
  </si>
  <si>
    <t>Праћење терапијског деловања лека (услугу обавља специјалиста)</t>
  </si>
  <si>
    <t>Праћење потенцијално нежељене реакције пацијента на лек</t>
  </si>
  <si>
    <t>Пријављивање нежељене реакције пацијента на лек</t>
  </si>
  <si>
    <t>Пријављивање нежељене реакције пацијента на медицинско средство</t>
  </si>
  <si>
    <t>Креирање политике рационалног коришћења лекова у сарадњи са другим здравственим радницима (услугу обавља специјалиста)</t>
  </si>
  <si>
    <t>Праћење спровођења утврђених терапијских протокола лечења</t>
  </si>
  <si>
    <t>Анализа потрошње лекова</t>
  </si>
  <si>
    <t>Фармакоекономска анализа потрошње лекова и медицинских средстава</t>
  </si>
  <si>
    <t>Креирање извештаја о потрошњи</t>
  </si>
  <si>
    <t>Прикупљање, категоризација и паковање фармацеутског отпада</t>
  </si>
  <si>
    <t>Привремено складиштење фармацеутског отпада</t>
  </si>
  <si>
    <t>5 УКУПНО:</t>
  </si>
  <si>
    <t>УКУПНО 1+2+3+4+5</t>
  </si>
  <si>
    <t>ТАБЕЛА 13</t>
  </si>
  <si>
    <t>ТАБЕЛА 14</t>
  </si>
  <si>
    <t>L000018</t>
  </si>
  <si>
    <t xml:space="preserve">Uzorkovanje krvi (mikrouzorkovanje) </t>
  </si>
  <si>
    <t>L000026</t>
  </si>
  <si>
    <t xml:space="preserve">Uzorkovanje krvi (venepunkcija) </t>
  </si>
  <si>
    <t>L000034</t>
  </si>
  <si>
    <t>Uzorkovanje drugih bioloških materijala u laboratoriji</t>
  </si>
  <si>
    <t>L000059</t>
  </si>
  <si>
    <t>Prijem i kontrola kvaliteta uzorka i priprema uzorka za zamrzavanje, skladištenje i transport**</t>
  </si>
  <si>
    <t>А. Биохемијске, хематолошке и анализе урина укупно</t>
  </si>
  <si>
    <t>Хематолошке анализе укупно</t>
  </si>
  <si>
    <t>L014092</t>
  </si>
  <si>
    <t>Krvna slika (Hb, Er, Hct, MCV, MCH, MCHC, Le, Tr, LeF, PDW, MPV)</t>
  </si>
  <si>
    <t>L014118</t>
  </si>
  <si>
    <t>Leukocitarna formula (LeF) - ručno</t>
  </si>
  <si>
    <t>L014209</t>
  </si>
  <si>
    <t xml:space="preserve">Sedimentacija eritrocita (SE) </t>
  </si>
  <si>
    <t>L015271</t>
  </si>
  <si>
    <t xml:space="preserve">Vreme krvarenja (Duke) </t>
  </si>
  <si>
    <t>Биохемијске анализе укупно</t>
  </si>
  <si>
    <t>L000042</t>
  </si>
  <si>
    <t>Prijem, kontrola kvaliteta uzorka i priprema uzorka za laboratorijska ispitivanja*</t>
  </si>
  <si>
    <t>L001057</t>
  </si>
  <si>
    <t xml:space="preserve">Alanin aminotransferaza (ALT) u serumu - spektrofotometrija </t>
  </si>
  <si>
    <t>L001081</t>
  </si>
  <si>
    <t xml:space="preserve">Albumin u serumu - spektrofotometrijom </t>
  </si>
  <si>
    <t>L001255</t>
  </si>
  <si>
    <t xml:space="preserve">Alkalna fosfataza (ALP) u serumu -spektrofotometrijom </t>
  </si>
  <si>
    <t>L001651</t>
  </si>
  <si>
    <t xml:space="preserve">Aspartat aminotransferaza (AST) u serumu - spektrofotometrijom </t>
  </si>
  <si>
    <t>L001719</t>
  </si>
  <si>
    <t xml:space="preserve">Benzodiazepin u serumu </t>
  </si>
  <si>
    <t>L001891</t>
  </si>
  <si>
    <t xml:space="preserve">Bilirubin (direktan) u serumu - spektrofotometrijom </t>
  </si>
  <si>
    <t>L001917</t>
  </si>
  <si>
    <t xml:space="preserve">Bilirubin (ukupan) u serumu - spektrofotometrijom </t>
  </si>
  <si>
    <t>L002055</t>
  </si>
  <si>
    <t xml:space="preserve">C-reaktivni protein (CRP) u serumu - imunoturbidimetrijom </t>
  </si>
  <si>
    <t>L002352</t>
  </si>
  <si>
    <t xml:space="preserve">Fenobarbiton (Luminal) u serumu </t>
  </si>
  <si>
    <t>L002360</t>
  </si>
  <si>
    <t xml:space="preserve">Feritin u serumu - imunohemijski </t>
  </si>
  <si>
    <t>L002543</t>
  </si>
  <si>
    <t xml:space="preserve">Gama-glutamil transferaza (gama-GT) u serumu - spektrofotometrija </t>
  </si>
  <si>
    <t>L002618</t>
  </si>
  <si>
    <t xml:space="preserve">Glukoza u serumu - spektrofotometrija </t>
  </si>
  <si>
    <t>L002667</t>
  </si>
  <si>
    <t xml:space="preserve">Gvožđe u serumu </t>
  </si>
  <si>
    <t>L002766</t>
  </si>
  <si>
    <t xml:space="preserve">Hloridi u serumu - jon-selektivnom elektrodom (JSE) </t>
  </si>
  <si>
    <t>L002816</t>
  </si>
  <si>
    <t xml:space="preserve">Holesterol (ukupan) u serumu - spektrofotometrijom </t>
  </si>
  <si>
    <t>L002857</t>
  </si>
  <si>
    <t xml:space="preserve">Holesterol, HDL - u serumu - spektrofotometrija </t>
  </si>
  <si>
    <t>L002873</t>
  </si>
  <si>
    <t xml:space="preserve">Holesterol, LDL - u serumu - izračunavanjem </t>
  </si>
  <si>
    <t>L002899</t>
  </si>
  <si>
    <t xml:space="preserve">Holesterol, LDL - u serumu - spektrofotometrijom </t>
  </si>
  <si>
    <t>L002923</t>
  </si>
  <si>
    <t xml:space="preserve">Holinesteraza (CHE) u serumu </t>
  </si>
  <si>
    <t>L003749</t>
  </si>
  <si>
    <t xml:space="preserve">Kalcijum u serumu - spektrofotometrijom </t>
  </si>
  <si>
    <t>L003780</t>
  </si>
  <si>
    <t xml:space="preserve">Kalijum u serumu - jon-selektivnom elektrodom (JSE) </t>
  </si>
  <si>
    <t>L003822</t>
  </si>
  <si>
    <t xml:space="preserve">Karbamazepin u serumu </t>
  </si>
  <si>
    <t>L004234</t>
  </si>
  <si>
    <t xml:space="preserve">Kreatin kinaza (CK) u serumu - spektrofotometrija </t>
  </si>
  <si>
    <t>L004317</t>
  </si>
  <si>
    <t xml:space="preserve">Kreatinin u serumu-spektrofotometrijom </t>
  </si>
  <si>
    <t>L004416</t>
  </si>
  <si>
    <t xml:space="preserve">Laktat dehidrogenaza (LDH) u serumu - spektrofotometrija </t>
  </si>
  <si>
    <t>L004572</t>
  </si>
  <si>
    <t xml:space="preserve">Litijum u serumu - spektrofotometrijom </t>
  </si>
  <si>
    <t>L004655</t>
  </si>
  <si>
    <t xml:space="preserve">Magnezijum u serumu - spektrofotometrija </t>
  </si>
  <si>
    <t>L004812</t>
  </si>
  <si>
    <t xml:space="preserve">Mokraćna kiselina u serumu - spektrofotometrija </t>
  </si>
  <si>
    <t>L004879</t>
  </si>
  <si>
    <t xml:space="preserve">Natrijum u serumu, jon-selektivnom elektrodom (JSE) </t>
  </si>
  <si>
    <t>L005439</t>
  </si>
  <si>
    <t xml:space="preserve">Proteini (ukupni) u serumu - spektrofotometrijom </t>
  </si>
  <si>
    <t>L006072</t>
  </si>
  <si>
    <t xml:space="preserve">Trigliceridi u serumu - spektrofotometrija </t>
  </si>
  <si>
    <t>L006254</t>
  </si>
  <si>
    <t xml:space="preserve">Urea u serumu - spektrofotometrijom </t>
  </si>
  <si>
    <t>L006288</t>
  </si>
  <si>
    <t xml:space="preserve">Valproična kiselina (Depakene) u serumu </t>
  </si>
  <si>
    <t>L023226</t>
  </si>
  <si>
    <t>Benzodiazepini u urinu - POCT metodom</t>
  </si>
  <si>
    <t>L023358</t>
  </si>
  <si>
    <t>Ilegalne droge u urinu - test trakom</t>
  </si>
  <si>
    <t>ПРЕГЛЕД УРИНА - УКУПНО АНАЛИЗА</t>
  </si>
  <si>
    <t>L008979</t>
  </si>
  <si>
    <t xml:space="preserve">Celokupni pregled urina - ručno </t>
  </si>
  <si>
    <t>L009399</t>
  </si>
  <si>
    <t xml:space="preserve">pH urina </t>
  </si>
  <si>
    <t>L009472</t>
  </si>
  <si>
    <t xml:space="preserve">Sediment urina </t>
  </si>
  <si>
    <t>ЦИТОГЕНЕТСКА ЛАБОРАТОРИЈА УКУПНО</t>
  </si>
  <si>
    <t>L013987</t>
  </si>
  <si>
    <t>Broj fetalnih eritrocita u razmazu periferne krvi (FMH)</t>
  </si>
  <si>
    <t>L020206</t>
  </si>
  <si>
    <t>Mikroskopski pregled bojenog preparata</t>
  </si>
  <si>
    <t>L025676</t>
  </si>
  <si>
    <t>Kariotip iz kulture limfocita periferne krvi</t>
  </si>
  <si>
    <t>L025718</t>
  </si>
  <si>
    <t>Kariotip iz ćelija horionskih resica-direktna metoda</t>
  </si>
  <si>
    <t>L025726</t>
  </si>
  <si>
    <t>Kariotip iz kulture ćelija horionskih resica</t>
  </si>
  <si>
    <t>L025734</t>
  </si>
  <si>
    <t>Kariotip iz kulture amnionskih ćelija</t>
  </si>
  <si>
    <t>L025742</t>
  </si>
  <si>
    <t>Kariotip iz kulture fibroblasta kože</t>
  </si>
  <si>
    <t>L025759</t>
  </si>
  <si>
    <t>Kariotip iz kulture ćelija sinhronizovanih metotreksatom</t>
  </si>
  <si>
    <t>L025767</t>
  </si>
  <si>
    <t>Kariotip iz kulture ćelija primenom Yunis tehnike</t>
  </si>
  <si>
    <t>L025775</t>
  </si>
  <si>
    <t>Analiza kariotipa iz kulture ćelija primenom tehnike traka (G, R, C i dr.)</t>
  </si>
  <si>
    <t>L025783</t>
  </si>
  <si>
    <t>Analiza kariotipa primenom metode izmene sestrinskih hromatida (SCE)</t>
  </si>
  <si>
    <t>L025817</t>
  </si>
  <si>
    <t>Polni hromatin</t>
  </si>
  <si>
    <t>L025825</t>
  </si>
  <si>
    <t>Dijagnostika hromozomskih aberacija FISH metodom (pojedinačne probe)</t>
  </si>
  <si>
    <t>L025833</t>
  </si>
  <si>
    <t xml:space="preserve">Dijagnostika hromozomskih rearanžmana M-FISH metodom </t>
  </si>
  <si>
    <t>L025841</t>
  </si>
  <si>
    <t>Analiza kariotipa primenom metode CGH</t>
  </si>
  <si>
    <t>L025858</t>
  </si>
  <si>
    <t>Analiza kariotipa primenom metode CGH array</t>
  </si>
  <si>
    <t>L025866</t>
  </si>
  <si>
    <t>Detekcija genskih mutacija kod naslednih i drugih bolesti (leukemije, tumori i dr.) PCR metodom</t>
  </si>
  <si>
    <t>L026054</t>
  </si>
  <si>
    <t>Izolacija DNK/RNK iz tkiva i parafinskih kalupa</t>
  </si>
  <si>
    <t>L026088</t>
  </si>
  <si>
    <t>Konsultacije za postavljanje genetičke dijagnoze</t>
  </si>
  <si>
    <t>БРОЈ ПАЦИЈЕНАТА УКУПНО:</t>
  </si>
  <si>
    <t>БРОЈ ПРЕГЛЕДАНИХ УЗОРАКА УКУПНО:</t>
  </si>
  <si>
    <t>ЛАБОРАТОРИЈСКЕ АНАЛИЗЕ УКУПНО:</t>
  </si>
  <si>
    <t>ТАБЕЛА 17</t>
  </si>
  <si>
    <t>Извршено у периоду јануар децембар 2018</t>
  </si>
  <si>
    <t>ЦИТОСТАТИЦИ СА Ц ЛИСТЕ</t>
  </si>
  <si>
    <t>ТАБЕЛА 19</t>
  </si>
  <si>
    <t>УКУПНО:</t>
  </si>
  <si>
    <t>Услуге социјалне медицине, епидемиологије и информатике</t>
  </si>
  <si>
    <t>ТАБЕЛА 21</t>
  </si>
  <si>
    <t>Р. Бр.</t>
  </si>
  <si>
    <t>ШИФРА</t>
  </si>
  <si>
    <t>НАЗИВ</t>
  </si>
  <si>
    <t>УСЛУГЕ СОЦИЈАЛНЕ МЕДИЦИНЕ (УКУПНО)</t>
  </si>
  <si>
    <t>УСЛУГЕ ЕПИДЕМИОЛОГИЈЕ (УКУПНО)</t>
  </si>
  <si>
    <t>УСЛУГЕ ИНФОРМАТИКЕ (УКУПНО)</t>
  </si>
  <si>
    <t>ОСТАЛЕ УСЛУГЕ  (УКУПНО)</t>
  </si>
  <si>
    <t>УКУПНО УСЛУГЕ</t>
  </si>
  <si>
    <t>`</t>
  </si>
  <si>
    <t>Институт за ментално здравље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</si>
</sst>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)@"/>
    <numFmt numFmtId="166" formatCode="0;0;;@"/>
    <numFmt numFmtId="167" formatCode="#,##0.0"/>
  </numFmts>
  <fonts count="92">
    <font>
      <sz val="10"/>
      <name val="HelveticaPlain"/>
    </font>
    <font>
      <sz val="11"/>
      <color theme="1"/>
      <name val="Calibri"/>
      <family val="2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HelveticaPlain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  <charset val="238"/>
    </font>
    <font>
      <b/>
      <sz val="10"/>
      <name val="Arial Narrow"/>
      <family val="2"/>
    </font>
    <font>
      <b/>
      <sz val="10"/>
      <name val="HelveticaPlain"/>
      <charset val="238"/>
    </font>
    <font>
      <sz val="10"/>
      <name val="HelveticaPlain"/>
      <charset val="238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</font>
    <font>
      <b/>
      <sz val="10"/>
      <name val="Arial"/>
      <family val="2"/>
      <charset val="238"/>
    </font>
    <font>
      <b/>
      <sz val="8"/>
      <color indexed="8"/>
      <name val="Arial Narrow"/>
      <family val="2"/>
      <charset val="238"/>
    </font>
    <font>
      <b/>
      <sz val="8"/>
      <name val="Times New Roman"/>
      <family val="1"/>
    </font>
    <font>
      <b/>
      <sz val="12"/>
      <color rgb="FF000000"/>
      <name val="Arial"/>
      <family val="2"/>
    </font>
    <font>
      <b/>
      <i/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</font>
    <font>
      <b/>
      <i/>
      <sz val="10"/>
      <name val="Arial Narrow"/>
      <family val="2"/>
      <charset val="238"/>
    </font>
    <font>
      <b/>
      <sz val="11"/>
      <name val="Arial"/>
      <family val="2"/>
      <charset val="238"/>
    </font>
    <font>
      <sz val="10"/>
      <color rgb="FFFF0000"/>
      <name val="HelveticaPlain"/>
    </font>
    <font>
      <b/>
      <i/>
      <sz val="10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 Narrow"/>
      <family val="2"/>
    </font>
    <font>
      <sz val="10"/>
      <name val="Arial"/>
      <family val="2"/>
      <charset val="1"/>
    </font>
    <font>
      <b/>
      <sz val="8"/>
      <name val="Arial Narrow"/>
      <family val="2"/>
      <charset val="238"/>
    </font>
    <font>
      <b/>
      <sz val="8"/>
      <name val="CHelvPlain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7" fillId="0" borderId="0">
      <alignment horizontal="left" vertical="center" indent="1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/>
    <xf numFmtId="0" fontId="45" fillId="0" borderId="0"/>
    <xf numFmtId="0" fontId="11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46" fillId="7" borderId="51">
      <alignment vertical="center"/>
    </xf>
    <xf numFmtId="0" fontId="47" fillId="0" borderId="51">
      <alignment horizontal="left" vertical="center" wrapText="1"/>
      <protection locked="0"/>
    </xf>
    <xf numFmtId="0" fontId="48" fillId="0" borderId="52" applyNumberFormat="0" applyFill="0" applyAlignment="0" applyProtection="0"/>
    <xf numFmtId="0" fontId="67" fillId="13" borderId="0" applyNumberFormat="0" applyBorder="0" applyAlignment="0" applyProtection="0"/>
    <xf numFmtId="0" fontId="60" fillId="0" borderId="0"/>
    <xf numFmtId="0" fontId="1" fillId="0" borderId="0"/>
    <xf numFmtId="0" fontId="68" fillId="0" borderId="0"/>
    <xf numFmtId="0" fontId="11" fillId="0" borderId="0"/>
  </cellStyleXfs>
  <cellXfs count="79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4" fillId="0" borderId="0" xfId="3" applyFont="1" applyProtection="1"/>
    <xf numFmtId="0" fontId="10" fillId="0" borderId="0" xfId="3" applyFont="1" applyAlignment="1" applyProtection="1"/>
    <xf numFmtId="3" fontId="14" fillId="0" borderId="0" xfId="3" applyNumberFormat="1" applyFont="1" applyProtection="1"/>
    <xf numFmtId="0" fontId="14" fillId="0" borderId="0" xfId="3" applyFont="1" applyAlignment="1" applyProtection="1">
      <alignment horizontal="center" vertical="center" wrapText="1"/>
    </xf>
    <xf numFmtId="0" fontId="4" fillId="0" borderId="0" xfId="3" applyFont="1" applyProtection="1"/>
    <xf numFmtId="3" fontId="14" fillId="0" borderId="0" xfId="3" applyNumberFormat="1" applyFont="1" applyAlignment="1" applyProtection="1">
      <alignment horizontal="center" vertical="center" wrapText="1"/>
    </xf>
    <xf numFmtId="0" fontId="14" fillId="0" borderId="0" xfId="3" applyFont="1" applyAlignment="1" applyProtection="1">
      <alignment horizontal="left" vertical="center" wrapText="1"/>
    </xf>
    <xf numFmtId="0" fontId="14" fillId="0" borderId="0" xfId="3" applyFont="1" applyAlignment="1" applyProtection="1">
      <alignment horizontal="left" wrapText="1"/>
    </xf>
    <xf numFmtId="0" fontId="14" fillId="0" borderId="0" xfId="3" applyFont="1" applyAlignment="1" applyProtection="1">
      <alignment wrapText="1"/>
    </xf>
    <xf numFmtId="3" fontId="14" fillId="0" borderId="0" xfId="3" applyNumberFormat="1" applyFont="1" applyAlignment="1" applyProtection="1">
      <alignment wrapText="1"/>
    </xf>
    <xf numFmtId="0" fontId="14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14" fillId="0" borderId="0" xfId="3" applyFont="1" applyFill="1" applyProtection="1"/>
    <xf numFmtId="0" fontId="2" fillId="2" borderId="0" xfId="2" applyFill="1" applyAlignment="1" applyProtection="1"/>
    <xf numFmtId="0" fontId="4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Border="1"/>
    <xf numFmtId="0" fontId="4" fillId="0" borderId="0" xfId="3" applyFont="1" applyFill="1" applyProtection="1"/>
    <xf numFmtId="0" fontId="18" fillId="2" borderId="0" xfId="2" applyFont="1" applyFill="1" applyAlignment="1" applyProtection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19" fillId="0" borderId="0" xfId="0" applyFont="1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Fill="1" applyBorder="1"/>
    <xf numFmtId="3" fontId="10" fillId="0" borderId="0" xfId="3" applyNumberFormat="1" applyFont="1" applyProtection="1"/>
    <xf numFmtId="0" fontId="10" fillId="0" borderId="0" xfId="3" applyFont="1" applyProtection="1"/>
    <xf numFmtId="3" fontId="10" fillId="0" borderId="0" xfId="3" applyNumberFormat="1" applyFont="1" applyAlignment="1" applyProtection="1">
      <alignment horizontal="center" vertical="center" wrapText="1"/>
    </xf>
    <xf numFmtId="3" fontId="10" fillId="0" borderId="0" xfId="3" applyNumberFormat="1" applyFont="1" applyAlignment="1" applyProtection="1">
      <alignment wrapText="1"/>
    </xf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>
      <alignment horizontal="center" vertical="center" wrapText="1"/>
    </xf>
    <xf numFmtId="0" fontId="13" fillId="0" borderId="0" xfId="3" applyFont="1" applyProtection="1"/>
    <xf numFmtId="0" fontId="14" fillId="0" borderId="0" xfId="3" applyFont="1" applyAlignment="1" applyProtection="1"/>
    <xf numFmtId="0" fontId="4" fillId="0" borderId="0" xfId="8" applyFont="1" applyProtection="1"/>
    <xf numFmtId="0" fontId="21" fillId="0" borderId="0" xfId="0" applyFont="1" applyFill="1" applyBorder="1" applyAlignment="1"/>
    <xf numFmtId="0" fontId="21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48" fillId="0" borderId="52" xfId="13"/>
    <xf numFmtId="0" fontId="48" fillId="0" borderId="52" xfId="13" applyAlignment="1">
      <alignment vertical="center" wrapText="1"/>
    </xf>
    <xf numFmtId="0" fontId="14" fillId="0" borderId="0" xfId="3" applyFont="1" applyFill="1" applyAlignment="1" applyProtection="1">
      <alignment horizontal="center" vertical="center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3" applyFont="1" applyAlignment="1" applyProtection="1">
      <alignment horizontal="center"/>
    </xf>
    <xf numFmtId="49" fontId="11" fillId="0" borderId="0" xfId="3" applyNumberFormat="1" applyFont="1" applyFill="1" applyProtection="1"/>
    <xf numFmtId="0" fontId="11" fillId="0" borderId="0" xfId="3" applyFont="1" applyAlignment="1" applyProtection="1">
      <alignment horizontal="left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Fill="1" applyBorder="1" applyProtection="1">
      <protection locked="0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2" borderId="1" xfId="3" applyFont="1" applyFill="1" applyBorder="1" applyAlignment="1" applyProtection="1">
      <alignment horizontal="center" vertical="center" textRotation="90" wrapText="1"/>
    </xf>
    <xf numFmtId="0" fontId="25" fillId="0" borderId="1" xfId="0" applyFont="1" applyBorder="1" applyAlignment="1" applyProtection="1">
      <alignment horizontal="center" wrapText="1"/>
      <protection locked="0"/>
    </xf>
    <xf numFmtId="0" fontId="27" fillId="0" borderId="0" xfId="3" applyFont="1" applyFill="1" applyBorder="1" applyAlignment="1" applyProtection="1">
      <alignment horizontal="left" wrapText="1"/>
    </xf>
    <xf numFmtId="0" fontId="27" fillId="0" borderId="0" xfId="3" applyFont="1" applyFill="1" applyBorder="1" applyAlignment="1" applyProtection="1">
      <alignment horizontal="left"/>
    </xf>
    <xf numFmtId="0" fontId="25" fillId="0" borderId="1" xfId="3" applyFont="1" applyBorder="1" applyAlignment="1" applyProtection="1">
      <alignment horizontal="center" vertical="center" wrapText="1"/>
      <protection locked="0"/>
    </xf>
    <xf numFmtId="3" fontId="25" fillId="4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3" applyFont="1" applyBorder="1" applyAlignment="1" applyProtection="1">
      <alignment horizontal="center" vertical="center"/>
      <protection locked="0"/>
    </xf>
    <xf numFmtId="0" fontId="25" fillId="0" borderId="0" xfId="3" applyFont="1" applyProtection="1"/>
    <xf numFmtId="0" fontId="25" fillId="4" borderId="1" xfId="0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Alignment="1" applyProtection="1">
      <alignment horizontal="center" vertical="center" wrapText="1"/>
    </xf>
    <xf numFmtId="3" fontId="25" fillId="0" borderId="1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Border="1" applyAlignment="1" applyProtection="1">
      <alignment vertical="center" wrapText="1"/>
    </xf>
    <xf numFmtId="0" fontId="25" fillId="0" borderId="0" xfId="3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center"/>
      <protection locked="0"/>
    </xf>
    <xf numFmtId="0" fontId="11" fillId="0" borderId="0" xfId="3" applyFont="1" applyProtection="1"/>
    <xf numFmtId="0" fontId="11" fillId="0" borderId="0" xfId="10" applyFont="1" applyAlignment="1" applyProtection="1">
      <alignment horizontal="right"/>
    </xf>
    <xf numFmtId="0" fontId="25" fillId="0" borderId="1" xfId="3" applyFont="1" applyBorder="1" applyAlignment="1" applyProtection="1">
      <alignment vertical="center" wrapText="1"/>
    </xf>
    <xf numFmtId="0" fontId="25" fillId="0" borderId="1" xfId="9" applyFont="1" applyFill="1" applyBorder="1" applyAlignment="1" applyProtection="1">
      <alignment horizontal="right"/>
      <protection locked="0"/>
    </xf>
    <xf numFmtId="0" fontId="25" fillId="0" borderId="1" xfId="9" applyFont="1" applyBorder="1" applyProtection="1">
      <protection locked="0"/>
    </xf>
    <xf numFmtId="0" fontId="25" fillId="0" borderId="1" xfId="9" applyFont="1" applyBorder="1" applyAlignment="1" applyProtection="1">
      <alignment wrapText="1"/>
      <protection locked="0"/>
    </xf>
    <xf numFmtId="0" fontId="28" fillId="3" borderId="1" xfId="9" applyFont="1" applyFill="1" applyBorder="1" applyAlignment="1" applyProtection="1">
      <alignment horizontal="right"/>
    </xf>
    <xf numFmtId="3" fontId="48" fillId="0" borderId="52" xfId="13" applyNumberFormat="1"/>
    <xf numFmtId="0" fontId="11" fillId="0" borderId="0" xfId="3" applyNumberFormat="1" applyFont="1" applyFill="1" applyProtection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7" xfId="0" applyFont="1" applyFill="1" applyBorder="1" applyAlignment="1">
      <alignment horizontal="centerContinuous" vertical="center"/>
    </xf>
    <xf numFmtId="0" fontId="25" fillId="0" borderId="9" xfId="0" applyFont="1" applyFill="1" applyBorder="1" applyAlignment="1">
      <alignment horizontal="centerContinuous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11" fillId="0" borderId="0" xfId="0" applyFont="1"/>
    <xf numFmtId="0" fontId="2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3" xfId="0" quotePrefix="1" applyFont="1" applyFill="1" applyBorder="1" applyAlignment="1">
      <alignment horizontal="left" vertical="center" wrapText="1"/>
    </xf>
    <xf numFmtId="0" fontId="11" fillId="0" borderId="13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1" fillId="0" borderId="0" xfId="0" quotePrefix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21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" fontId="11" fillId="2" borderId="13" xfId="0" quotePrefix="1" applyNumberFormat="1" applyFont="1" applyFill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6" fontId="11" fillId="2" borderId="13" xfId="0" quotePrefix="1" applyNumberFormat="1" applyFont="1" applyFill="1" applyBorder="1" applyAlignment="1">
      <alignment vertical="center"/>
    </xf>
    <xf numFmtId="16" fontId="11" fillId="0" borderId="13" xfId="0" quotePrefix="1" applyNumberFormat="1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27" fillId="0" borderId="0" xfId="3" applyFont="1" applyFill="1" applyBorder="1" applyAlignment="1" applyProtection="1">
      <alignment wrapText="1"/>
    </xf>
    <xf numFmtId="0" fontId="25" fillId="0" borderId="5" xfId="0" applyFont="1" applyFill="1" applyBorder="1" applyAlignment="1">
      <alignment horizontal="centerContinuous" vertical="center"/>
    </xf>
    <xf numFmtId="0" fontId="31" fillId="0" borderId="1" xfId="0" applyFont="1" applyFill="1" applyBorder="1" applyAlignment="1">
      <alignment horizontal="centerContinuous" vertical="center"/>
    </xf>
    <xf numFmtId="0" fontId="31" fillId="0" borderId="7" xfId="0" applyFont="1" applyFill="1" applyBorder="1" applyAlignment="1">
      <alignment horizontal="centerContinuous" vertical="center" wrapText="1"/>
    </xf>
    <xf numFmtId="0" fontId="25" fillId="0" borderId="3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4" fillId="0" borderId="0" xfId="0" applyFont="1" applyFill="1" applyBorder="1"/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vertical="center" wrapText="1"/>
    </xf>
    <xf numFmtId="0" fontId="11" fillId="0" borderId="19" xfId="0" applyFont="1" applyBorder="1" applyAlignment="1"/>
    <xf numFmtId="0" fontId="11" fillId="0" borderId="13" xfId="0" applyFont="1" applyBorder="1" applyAlignment="1"/>
    <xf numFmtId="0" fontId="11" fillId="0" borderId="13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3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/>
    <xf numFmtId="0" fontId="11" fillId="0" borderId="1" xfId="0" applyFont="1" applyBorder="1" applyAlignment="1"/>
    <xf numFmtId="0" fontId="11" fillId="0" borderId="36" xfId="0" applyFont="1" applyBorder="1"/>
    <xf numFmtId="0" fontId="23" fillId="0" borderId="0" xfId="0" applyFont="1" applyFill="1" applyAlignment="1">
      <alignment vertical="center" wrapText="1"/>
    </xf>
    <xf numFmtId="0" fontId="39" fillId="0" borderId="1" xfId="5" applyFont="1" applyBorder="1"/>
    <xf numFmtId="49" fontId="33" fillId="0" borderId="1" xfId="5" applyNumberFormat="1" applyFont="1" applyBorder="1" applyAlignment="1"/>
    <xf numFmtId="0" fontId="11" fillId="0" borderId="1" xfId="0" applyFont="1" applyFill="1" applyBorder="1"/>
    <xf numFmtId="0" fontId="11" fillId="2" borderId="1" xfId="0" applyFont="1" applyFill="1" applyBorder="1"/>
    <xf numFmtId="165" fontId="40" fillId="5" borderId="37" xfId="11" applyNumberFormat="1" applyFont="1" applyFill="1" applyBorder="1" applyProtection="1">
      <alignment vertical="center"/>
    </xf>
    <xf numFmtId="165" fontId="40" fillId="5" borderId="37" xfId="11" applyNumberFormat="1" applyFont="1" applyFill="1" applyBorder="1" applyAlignment="1" applyProtection="1">
      <alignment horizontal="right" vertical="center"/>
    </xf>
    <xf numFmtId="166" fontId="41" fillId="0" borderId="38" xfId="12" applyNumberFormat="1" applyFont="1" applyBorder="1" applyAlignment="1" applyProtection="1">
      <alignment horizontal="left" vertical="center" indent="1"/>
    </xf>
    <xf numFmtId="166" fontId="42" fillId="0" borderId="38" xfId="12" applyNumberFormat="1" applyFont="1" applyBorder="1" applyAlignment="1" applyProtection="1">
      <alignment horizontal="left" vertical="center"/>
    </xf>
    <xf numFmtId="166" fontId="41" fillId="0" borderId="39" xfId="12" applyNumberFormat="1" applyFont="1" applyBorder="1" applyAlignment="1" applyProtection="1">
      <alignment horizontal="right" vertical="center"/>
    </xf>
    <xf numFmtId="166" fontId="41" fillId="0" borderId="40" xfId="12" applyNumberFormat="1" applyFont="1" applyBorder="1" applyAlignment="1" applyProtection="1">
      <alignment horizontal="right" vertical="center"/>
    </xf>
    <xf numFmtId="166" fontId="41" fillId="0" borderId="39" xfId="12" applyNumberFormat="1" applyFont="1" applyBorder="1" applyAlignment="1" applyProtection="1">
      <alignment horizontal="left" vertical="center" indent="1"/>
    </xf>
    <xf numFmtId="166" fontId="42" fillId="0" borderId="39" xfId="12" applyNumberFormat="1" applyFont="1" applyBorder="1" applyAlignment="1" applyProtection="1">
      <alignment horizontal="left" vertical="center"/>
    </xf>
    <xf numFmtId="166" fontId="41" fillId="0" borderId="40" xfId="12" applyNumberFormat="1" applyFont="1" applyBorder="1" applyAlignment="1" applyProtection="1">
      <alignment horizontal="left" vertical="center" indent="1"/>
    </xf>
    <xf numFmtId="166" fontId="42" fillId="0" borderId="40" xfId="12" applyNumberFormat="1" applyFont="1" applyBorder="1" applyAlignment="1" applyProtection="1">
      <alignment horizontal="left" vertical="center"/>
    </xf>
    <xf numFmtId="165" fontId="40" fillId="5" borderId="38" xfId="11" applyNumberFormat="1" applyFont="1" applyFill="1" applyBorder="1" applyProtection="1">
      <alignment vertical="center"/>
    </xf>
    <xf numFmtId="165" fontId="40" fillId="5" borderId="40" xfId="11" applyNumberFormat="1" applyFont="1" applyFill="1" applyBorder="1" applyAlignment="1" applyProtection="1">
      <alignment horizontal="right" vertical="center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Continuous" vertical="center"/>
    </xf>
    <xf numFmtId="0" fontId="30" fillId="0" borderId="1" xfId="0" applyFont="1" applyBorder="1" applyAlignment="1">
      <alignment horizontal="centerContinuous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/>
    <xf numFmtId="0" fontId="27" fillId="0" borderId="1" xfId="0" applyFont="1" applyBorder="1" applyAlignment="1">
      <alignment horizontal="left" wrapText="1"/>
    </xf>
    <xf numFmtId="0" fontId="27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1" xfId="0" applyFont="1" applyFill="1" applyBorder="1"/>
    <xf numFmtId="0" fontId="36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43" fillId="0" borderId="1" xfId="0" applyFont="1" applyBorder="1"/>
    <xf numFmtId="0" fontId="19" fillId="0" borderId="1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0" fontId="27" fillId="5" borderId="1" xfId="0" applyFont="1" applyFill="1" applyBorder="1" applyAlignment="1" applyProtection="1">
      <alignment horizontal="center" vertical="center" textRotation="90" wrapText="1"/>
    </xf>
    <xf numFmtId="3" fontId="27" fillId="2" borderId="1" xfId="0" applyNumberFormat="1" applyFont="1" applyFill="1" applyBorder="1" applyAlignment="1" applyProtection="1">
      <alignment horizontal="center" vertical="center" textRotation="90" wrapText="1"/>
    </xf>
    <xf numFmtId="3" fontId="27" fillId="2" borderId="1" xfId="3" applyNumberFormat="1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Protection="1">
      <protection locked="0"/>
    </xf>
    <xf numFmtId="0" fontId="25" fillId="4" borderId="1" xfId="9" applyFont="1" applyFill="1" applyBorder="1" applyAlignment="1" applyProtection="1">
      <alignment horizontal="right"/>
    </xf>
    <xf numFmtId="0" fontId="28" fillId="3" borderId="1" xfId="8" applyFont="1" applyFill="1" applyBorder="1" applyAlignment="1" applyProtection="1">
      <alignment horizontal="right" vertical="center"/>
    </xf>
    <xf numFmtId="0" fontId="28" fillId="4" borderId="1" xfId="9" applyFont="1" applyFill="1" applyBorder="1" applyAlignment="1" applyProtection="1">
      <alignment horizontal="right"/>
    </xf>
    <xf numFmtId="0" fontId="27" fillId="2" borderId="1" xfId="9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" xfId="3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right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Continuous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0" fontId="11" fillId="0" borderId="19" xfId="0" applyFont="1" applyFill="1" applyBorder="1" applyAlignment="1">
      <alignment horizontal="centerContinuous" vertical="center"/>
    </xf>
    <xf numFmtId="0" fontId="11" fillId="0" borderId="22" xfId="0" applyFont="1" applyFill="1" applyBorder="1" applyAlignment="1">
      <alignment horizontal="centerContinuous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11" fillId="0" borderId="4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6" fontId="11" fillId="2" borderId="19" xfId="0" applyNumberFormat="1" applyFont="1" applyFill="1" applyBorder="1" applyAlignment="1">
      <alignment vertical="center"/>
    </xf>
    <xf numFmtId="16" fontId="11" fillId="0" borderId="19" xfId="0" quotePrefix="1" applyNumberFormat="1" applyFont="1" applyBorder="1" applyAlignment="1">
      <alignment vertical="center"/>
    </xf>
    <xf numFmtId="16" fontId="11" fillId="2" borderId="19" xfId="0" quotePrefix="1" applyNumberFormat="1" applyFont="1" applyFill="1" applyBorder="1" applyAlignment="1">
      <alignment horizontal="left" vertical="center"/>
    </xf>
    <xf numFmtId="0" fontId="11" fillId="0" borderId="4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1" fillId="0" borderId="31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11" fillId="6" borderId="1" xfId="0" applyFont="1" applyFill="1" applyBorder="1"/>
    <xf numFmtId="0" fontId="26" fillId="0" borderId="1" xfId="0" applyFont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7" fillId="6" borderId="1" xfId="0" applyFont="1" applyFill="1" applyBorder="1"/>
    <xf numFmtId="0" fontId="11" fillId="6" borderId="19" xfId="0" applyFont="1" applyFill="1" applyBorder="1" applyAlignment="1">
      <alignment vertical="center"/>
    </xf>
    <xf numFmtId="0" fontId="27" fillId="6" borderId="19" xfId="0" applyFont="1" applyFill="1" applyBorder="1"/>
    <xf numFmtId="0" fontId="11" fillId="6" borderId="13" xfId="0" applyFont="1" applyFill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11" fillId="0" borderId="20" xfId="0" applyFont="1" applyBorder="1"/>
    <xf numFmtId="0" fontId="0" fillId="0" borderId="1" xfId="0" applyBorder="1"/>
    <xf numFmtId="0" fontId="27" fillId="2" borderId="1" xfId="0" applyFont="1" applyFill="1" applyBorder="1"/>
    <xf numFmtId="0" fontId="27" fillId="0" borderId="1" xfId="0" applyFont="1" applyBorder="1" applyAlignment="1">
      <alignment vertical="center"/>
    </xf>
    <xf numFmtId="166" fontId="41" fillId="0" borderId="0" xfId="12" applyNumberFormat="1" applyFont="1" applyBorder="1" applyAlignment="1" applyProtection="1">
      <alignment horizontal="left" vertical="center" indent="1"/>
    </xf>
    <xf numFmtId="166" fontId="42" fillId="0" borderId="0" xfId="12" applyNumberFormat="1" applyFont="1" applyBorder="1" applyAlignment="1" applyProtection="1">
      <alignment horizontal="left" vertical="center"/>
    </xf>
    <xf numFmtId="0" fontId="48" fillId="0" borderId="44" xfId="13" applyBorder="1"/>
    <xf numFmtId="0" fontId="25" fillId="0" borderId="1" xfId="0" applyFont="1" applyFill="1" applyBorder="1" applyAlignment="1">
      <alignment horizontal="centerContinuous" vertical="center"/>
    </xf>
    <xf numFmtId="0" fontId="26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/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5" xfId="0" applyFont="1" applyFill="1" applyBorder="1" applyAlignment="1"/>
    <xf numFmtId="49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49" fontId="29" fillId="5" borderId="1" xfId="0" applyNumberFormat="1" applyFont="1" applyFill="1" applyBorder="1"/>
    <xf numFmtId="0" fontId="6" fillId="0" borderId="1" xfId="0" applyFont="1" applyBorder="1"/>
    <xf numFmtId="0" fontId="4" fillId="0" borderId="1" xfId="0" applyFont="1" applyBorder="1"/>
    <xf numFmtId="166" fontId="41" fillId="0" borderId="38" xfId="12" applyNumberFormat="1" applyFont="1" applyFill="1" applyBorder="1" applyAlignment="1" applyProtection="1">
      <alignment horizontal="left" vertical="center" indent="1"/>
    </xf>
    <xf numFmtId="166" fontId="41" fillId="0" borderId="39" xfId="12" applyNumberFormat="1" applyFont="1" applyFill="1" applyBorder="1" applyAlignment="1" applyProtection="1">
      <alignment horizontal="left" vertical="center" wrapText="1" indent="1"/>
    </xf>
    <xf numFmtId="166" fontId="41" fillId="0" borderId="40" xfId="12" applyNumberFormat="1" applyFont="1" applyFill="1" applyBorder="1" applyAlignment="1" applyProtection="1">
      <alignment horizontal="left" vertical="center" wrapText="1" indent="1"/>
    </xf>
    <xf numFmtId="0" fontId="25" fillId="0" borderId="1" xfId="3" applyFont="1" applyFill="1" applyBorder="1" applyAlignment="1" applyProtection="1">
      <alignment horizontal="center" vertical="center" textRotation="90" wrapText="1"/>
    </xf>
    <xf numFmtId="0" fontId="25" fillId="0" borderId="1" xfId="3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49" fillId="8" borderId="53" xfId="11" applyNumberFormat="1" applyFont="1" applyFill="1" applyBorder="1" applyProtection="1">
      <alignment vertical="center"/>
    </xf>
    <xf numFmtId="165" fontId="49" fillId="8" borderId="54" xfId="11" applyNumberFormat="1" applyFont="1" applyFill="1" applyBorder="1" applyAlignment="1" applyProtection="1">
      <alignment horizontal="right" vertical="center"/>
    </xf>
    <xf numFmtId="166" fontId="50" fillId="0" borderId="53" xfId="12" applyNumberFormat="1" applyFont="1" applyBorder="1" applyAlignment="1" applyProtection="1">
      <alignment horizontal="left" vertical="center" indent="1"/>
    </xf>
    <xf numFmtId="166" fontId="50" fillId="0" borderId="55" xfId="12" applyNumberFormat="1" applyFont="1" applyBorder="1" applyAlignment="1" applyProtection="1">
      <alignment horizontal="left" vertical="center" indent="1"/>
    </xf>
    <xf numFmtId="166" fontId="50" fillId="0" borderId="54" xfId="12" applyNumberFormat="1" applyFont="1" applyBorder="1" applyAlignment="1" applyProtection="1">
      <alignment horizontal="left" vertical="center" indent="1"/>
    </xf>
    <xf numFmtId="166" fontId="51" fillId="0" borderId="53" xfId="12" applyNumberFormat="1" applyFont="1" applyBorder="1" applyAlignment="1" applyProtection="1">
      <alignment horizontal="left" vertical="center"/>
    </xf>
    <xf numFmtId="166" fontId="51" fillId="0" borderId="55" xfId="12" applyNumberFormat="1" applyFont="1" applyBorder="1" applyAlignment="1" applyProtection="1">
      <alignment horizontal="left" vertical="center"/>
    </xf>
    <xf numFmtId="166" fontId="51" fillId="0" borderId="54" xfId="12" applyNumberFormat="1" applyFont="1" applyBorder="1" applyAlignment="1" applyProtection="1">
      <alignment horizontal="left" vertical="center"/>
    </xf>
    <xf numFmtId="0" fontId="0" fillId="0" borderId="0" xfId="0" applyBorder="1" applyAlignment="1"/>
    <xf numFmtId="0" fontId="52" fillId="9" borderId="1" xfId="3" applyFont="1" applyFill="1" applyBorder="1" applyAlignment="1">
      <alignment horizontal="left" vertical="center" wrapText="1"/>
    </xf>
    <xf numFmtId="0" fontId="0" fillId="9" borderId="1" xfId="0" applyFill="1" applyBorder="1"/>
    <xf numFmtId="0" fontId="52" fillId="9" borderId="1" xfId="3" applyFont="1" applyFill="1" applyBorder="1" applyAlignment="1">
      <alignment horizontal="center" vertical="center" wrapText="1"/>
    </xf>
    <xf numFmtId="0" fontId="53" fillId="0" borderId="1" xfId="3" applyNumberFormat="1" applyFont="1" applyFill="1" applyBorder="1" applyAlignment="1" applyProtection="1">
      <alignment vertical="center" wrapText="1"/>
    </xf>
    <xf numFmtId="0" fontId="54" fillId="0" borderId="1" xfId="3" applyFont="1" applyBorder="1" applyAlignment="1">
      <alignment horizontal="left" vertical="center" wrapText="1"/>
    </xf>
    <xf numFmtId="0" fontId="54" fillId="0" borderId="1" xfId="3" applyFont="1" applyFill="1" applyBorder="1" applyAlignment="1">
      <alignment horizontal="left" vertical="center" wrapText="1"/>
    </xf>
    <xf numFmtId="0" fontId="52" fillId="9" borderId="1" xfId="3" applyFont="1" applyFill="1" applyBorder="1" applyAlignment="1">
      <alignment wrapText="1"/>
    </xf>
    <xf numFmtId="49" fontId="54" fillId="0" borderId="1" xfId="3" applyNumberFormat="1" applyFont="1" applyBorder="1" applyAlignment="1">
      <alignment horizontal="left" vertical="center" wrapText="1"/>
    </xf>
    <xf numFmtId="0" fontId="53" fillId="10" borderId="1" xfId="3" applyNumberFormat="1" applyFont="1" applyFill="1" applyBorder="1" applyAlignment="1" applyProtection="1">
      <alignment vertical="center" wrapText="1"/>
    </xf>
    <xf numFmtId="0" fontId="52" fillId="9" borderId="1" xfId="3" applyFont="1" applyFill="1" applyBorder="1" applyAlignment="1">
      <alignment vertical="center" wrapText="1"/>
    </xf>
    <xf numFmtId="49" fontId="54" fillId="10" borderId="1" xfId="3" applyNumberFormat="1" applyFont="1" applyFill="1" applyBorder="1" applyAlignment="1">
      <alignment horizontal="left" vertical="center" wrapText="1"/>
    </xf>
    <xf numFmtId="49" fontId="54" fillId="0" borderId="1" xfId="3" applyNumberFormat="1" applyFont="1" applyFill="1" applyBorder="1" applyAlignment="1">
      <alignment horizontal="left" vertical="center" wrapText="1"/>
    </xf>
    <xf numFmtId="0" fontId="58" fillId="0" borderId="1" xfId="3" applyNumberFormat="1" applyFont="1" applyFill="1" applyBorder="1" applyAlignment="1" applyProtection="1">
      <alignment vertical="center" wrapText="1"/>
    </xf>
    <xf numFmtId="0" fontId="54" fillId="10" borderId="1" xfId="3" applyFont="1" applyFill="1" applyBorder="1" applyAlignment="1">
      <alignment horizontal="left" vertical="center" wrapText="1"/>
    </xf>
    <xf numFmtId="0" fontId="53" fillId="11" borderId="1" xfId="3" applyNumberFormat="1" applyFont="1" applyFill="1" applyBorder="1" applyAlignment="1" applyProtection="1">
      <alignment vertical="center" wrapText="1"/>
    </xf>
    <xf numFmtId="0" fontId="54" fillId="11" borderId="1" xfId="3" applyFont="1" applyFill="1" applyBorder="1" applyAlignment="1">
      <alignment horizontal="left" vertical="center" wrapText="1"/>
    </xf>
    <xf numFmtId="0" fontId="59" fillId="9" borderId="1" xfId="3" applyFont="1" applyFill="1" applyBorder="1" applyAlignment="1">
      <alignment horizontal="center" vertical="center" wrapText="1"/>
    </xf>
    <xf numFmtId="0" fontId="59" fillId="9" borderId="12" xfId="0" applyFont="1" applyFill="1" applyBorder="1" applyAlignment="1">
      <alignment horizontal="center" wrapText="1"/>
    </xf>
    <xf numFmtId="0" fontId="59" fillId="9" borderId="1" xfId="0" applyFont="1" applyFill="1" applyBorder="1" applyAlignment="1">
      <alignment wrapText="1"/>
    </xf>
    <xf numFmtId="0" fontId="54" fillId="0" borderId="1" xfId="3" applyFont="1" applyBorder="1" applyAlignment="1">
      <alignment horizontal="left" wrapText="1"/>
    </xf>
    <xf numFmtId="0" fontId="53" fillId="0" borderId="1" xfId="3" applyNumberFormat="1" applyFont="1" applyFill="1" applyBorder="1" applyAlignment="1" applyProtection="1">
      <alignment wrapText="1"/>
    </xf>
    <xf numFmtId="0" fontId="59" fillId="9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vertical="center"/>
    </xf>
    <xf numFmtId="166" fontId="42" fillId="10" borderId="39" xfId="12" applyNumberFormat="1" applyFont="1" applyFill="1" applyBorder="1" applyAlignment="1" applyProtection="1">
      <alignment horizontal="left" vertical="center"/>
    </xf>
    <xf numFmtId="49" fontId="33" fillId="0" borderId="1" xfId="5" applyNumberFormat="1" applyFont="1" applyFill="1" applyBorder="1" applyAlignment="1"/>
    <xf numFmtId="0" fontId="39" fillId="0" borderId="1" xfId="5" applyFont="1" applyFill="1" applyBorder="1"/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48" fillId="0" borderId="52" xfId="13" applyFill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61" fillId="0" borderId="6" xfId="0" applyFont="1" applyFill="1" applyBorder="1" applyAlignment="1" applyProtection="1">
      <alignment horizontal="center" vertical="center" wrapText="1"/>
      <protection locked="0"/>
    </xf>
    <xf numFmtId="0" fontId="61" fillId="0" borderId="1" xfId="0" applyFont="1" applyFill="1" applyBorder="1" applyAlignment="1" applyProtection="1">
      <alignment horizontal="center" vertical="center" wrapText="1"/>
      <protection locked="0"/>
    </xf>
    <xf numFmtId="0" fontId="62" fillId="3" borderId="1" xfId="0" applyFont="1" applyFill="1" applyBorder="1" applyAlignment="1" applyProtection="1">
      <alignment horizontal="center" vertical="center" wrapText="1"/>
      <protection locked="0"/>
    </xf>
    <xf numFmtId="16" fontId="6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62" fillId="3" borderId="12" xfId="0" applyFont="1" applyFill="1" applyBorder="1" applyAlignment="1" applyProtection="1">
      <alignment horizontal="center" vertical="center" wrapText="1"/>
      <protection locked="0"/>
    </xf>
    <xf numFmtId="0" fontId="61" fillId="2" borderId="1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164" fontId="2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5" fillId="3" borderId="1" xfId="0" applyNumberFormat="1" applyFont="1" applyFill="1" applyBorder="1" applyAlignment="1" applyProtection="1">
      <alignment horizontal="center" vertical="center" wrapText="1"/>
    </xf>
    <xf numFmtId="167" fontId="25" fillId="0" borderId="1" xfId="0" applyNumberFormat="1" applyFont="1" applyBorder="1" applyAlignment="1" applyProtection="1">
      <alignment horizontal="center" vertical="center" wrapText="1"/>
      <protection locked="0"/>
    </xf>
    <xf numFmtId="167" fontId="25" fillId="3" borderId="1" xfId="0" applyNumberFormat="1" applyFont="1" applyFill="1" applyBorder="1" applyAlignment="1" applyProtection="1">
      <alignment horizontal="center" vertical="center" wrapText="1"/>
    </xf>
    <xf numFmtId="167" fontId="25" fillId="4" borderId="1" xfId="0" applyNumberFormat="1" applyFont="1" applyFill="1" applyBorder="1" applyProtection="1"/>
    <xf numFmtId="167" fontId="25" fillId="3" borderId="1" xfId="0" applyNumberFormat="1" applyFont="1" applyFill="1" applyBorder="1" applyProtection="1"/>
    <xf numFmtId="164" fontId="25" fillId="0" borderId="1" xfId="0" applyNumberFormat="1" applyFont="1" applyFill="1" applyBorder="1" applyProtection="1">
      <protection locked="0"/>
    </xf>
    <xf numFmtId="164" fontId="25" fillId="4" borderId="1" xfId="0" applyNumberFormat="1" applyFont="1" applyFill="1" applyBorder="1" applyProtection="1"/>
    <xf numFmtId="164" fontId="25" fillId="3" borderId="1" xfId="0" applyNumberFormat="1" applyFont="1" applyFill="1" applyBorder="1" applyProtection="1"/>
    <xf numFmtId="0" fontId="27" fillId="0" borderId="1" xfId="0" applyFont="1" applyBorder="1" applyAlignment="1" applyProtection="1">
      <alignment horizontal="center" vertical="center" wrapText="1"/>
      <protection locked="0"/>
    </xf>
    <xf numFmtId="0" fontId="25" fillId="0" borderId="13" xfId="3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8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3" xfId="9" applyFont="1" applyFill="1" applyBorder="1" applyAlignment="1" applyProtection="1">
      <alignment horizontal="right"/>
      <protection locked="0"/>
    </xf>
    <xf numFmtId="0" fontId="0" fillId="0" borderId="0" xfId="0" applyFill="1"/>
    <xf numFmtId="0" fontId="25" fillId="0" borderId="56" xfId="0" applyFont="1" applyFill="1" applyBorder="1" applyAlignment="1">
      <alignment horizontal="right" vertical="center"/>
    </xf>
    <xf numFmtId="9" fontId="0" fillId="0" borderId="0" xfId="0" applyNumberFormat="1"/>
    <xf numFmtId="2" fontId="63" fillId="0" borderId="3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right" vertical="center"/>
    </xf>
    <xf numFmtId="0" fontId="25" fillId="10" borderId="4" xfId="0" applyFont="1" applyFill="1" applyBorder="1" applyAlignment="1">
      <alignment horizontal="right" vertical="center"/>
    </xf>
    <xf numFmtId="0" fontId="64" fillId="10" borderId="57" xfId="0" applyFont="1" applyFill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right" vertical="center"/>
    </xf>
    <xf numFmtId="0" fontId="25" fillId="10" borderId="3" xfId="0" applyFont="1" applyFill="1" applyBorder="1" applyAlignment="1">
      <alignment horizontal="right" vertical="center"/>
    </xf>
    <xf numFmtId="0" fontId="64" fillId="10" borderId="58" xfId="0" applyFont="1" applyFill="1" applyBorder="1" applyAlignment="1">
      <alignment horizontal="center" vertical="center"/>
    </xf>
    <xf numFmtId="0" fontId="64" fillId="10" borderId="6" xfId="0" applyFont="1" applyFill="1" applyBorder="1" applyAlignment="1">
      <alignment horizontal="center" vertical="center"/>
    </xf>
    <xf numFmtId="9" fontId="65" fillId="0" borderId="0" xfId="0" applyNumberFormat="1" applyFont="1"/>
    <xf numFmtId="2" fontId="63" fillId="0" borderId="5" xfId="0" applyNumberFormat="1" applyFont="1" applyFill="1" applyBorder="1" applyAlignment="1">
      <alignment horizontal="center" vertical="center"/>
    </xf>
    <xf numFmtId="0" fontId="63" fillId="10" borderId="5" xfId="0" applyFont="1" applyFill="1" applyBorder="1" applyAlignment="1">
      <alignment horizontal="right" vertical="center"/>
    </xf>
    <xf numFmtId="0" fontId="63" fillId="10" borderId="10" xfId="0" applyFont="1" applyFill="1" applyBorder="1" applyAlignment="1">
      <alignment horizontal="right" vertical="center"/>
    </xf>
    <xf numFmtId="0" fontId="64" fillId="10" borderId="12" xfId="0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 vertical="center"/>
    </xf>
    <xf numFmtId="2" fontId="25" fillId="0" borderId="8" xfId="0" applyNumberFormat="1" applyFont="1" applyFill="1" applyBorder="1" applyAlignment="1">
      <alignment horizontal="center" vertical="center"/>
    </xf>
    <xf numFmtId="0" fontId="25" fillId="10" borderId="23" xfId="0" applyFont="1" applyFill="1" applyBorder="1" applyAlignment="1">
      <alignment horizontal="right" vertical="center"/>
    </xf>
    <xf numFmtId="2" fontId="25" fillId="0" borderId="5" xfId="0" applyNumberFormat="1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right" vertical="center"/>
    </xf>
    <xf numFmtId="0" fontId="64" fillId="10" borderId="33" xfId="0" applyFont="1" applyFill="1" applyBorder="1" applyAlignment="1">
      <alignment horizontal="center" vertical="center"/>
    </xf>
    <xf numFmtId="0" fontId="6" fillId="0" borderId="23" xfId="7" applyFont="1" applyFill="1" applyBorder="1" applyAlignment="1">
      <alignment horizontal="center" vertical="center"/>
    </xf>
    <xf numFmtId="0" fontId="6" fillId="0" borderId="34" xfId="7" applyFont="1" applyFill="1" applyBorder="1" applyAlignment="1">
      <alignment horizontal="center" vertical="center"/>
    </xf>
    <xf numFmtId="0" fontId="63" fillId="10" borderId="3" xfId="0" applyFont="1" applyFill="1" applyBorder="1" applyAlignment="1">
      <alignment horizontal="right" vertical="center"/>
    </xf>
    <xf numFmtId="0" fontId="6" fillId="2" borderId="34" xfId="7" applyFont="1" applyFill="1" applyBorder="1" applyAlignment="1">
      <alignment horizontal="center" vertical="center"/>
    </xf>
    <xf numFmtId="9" fontId="66" fillId="0" borderId="0" xfId="0" applyNumberFormat="1" applyFont="1"/>
    <xf numFmtId="0" fontId="6" fillId="0" borderId="21" xfId="7" applyFont="1" applyFill="1" applyBorder="1" applyAlignment="1">
      <alignment horizontal="center" vertical="center"/>
    </xf>
    <xf numFmtId="0" fontId="9" fillId="0" borderId="0" xfId="3" applyFont="1" applyFill="1" applyProtection="1"/>
    <xf numFmtId="14" fontId="50" fillId="0" borderId="53" xfId="12" applyNumberFormat="1" applyFont="1" applyBorder="1" applyAlignment="1" applyProtection="1">
      <alignment horizontal="left" vertical="center" indent="1"/>
    </xf>
    <xf numFmtId="2" fontId="69" fillId="0" borderId="3" xfId="0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0" fontId="70" fillId="0" borderId="15" xfId="7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/>
    </xf>
    <xf numFmtId="1" fontId="11" fillId="10" borderId="1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Alignment="1">
      <alignment vertical="center"/>
    </xf>
    <xf numFmtId="0" fontId="4" fillId="0" borderId="26" xfId="7" applyFont="1" applyFill="1" applyBorder="1" applyAlignment="1">
      <alignment horizontal="centerContinuous" vertical="center"/>
    </xf>
    <xf numFmtId="0" fontId="6" fillId="0" borderId="18" xfId="7" applyFont="1" applyFill="1" applyBorder="1" applyAlignment="1">
      <alignment vertical="center" wrapText="1"/>
    </xf>
    <xf numFmtId="0" fontId="4" fillId="2" borderId="26" xfId="7" applyFont="1" applyFill="1" applyBorder="1" applyAlignment="1">
      <alignment horizontal="centerContinuous" vertical="center"/>
    </xf>
    <xf numFmtId="0" fontId="6" fillId="0" borderId="19" xfId="7" applyFont="1" applyFill="1" applyBorder="1" applyAlignment="1">
      <alignment vertical="center" wrapText="1"/>
    </xf>
    <xf numFmtId="164" fontId="11" fillId="10" borderId="1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vertical="center"/>
    </xf>
    <xf numFmtId="0" fontId="37" fillId="10" borderId="1" xfId="0" applyFont="1" applyFill="1" applyBorder="1" applyAlignment="1">
      <alignment vertical="center"/>
    </xf>
    <xf numFmtId="9" fontId="1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3" fontId="4" fillId="0" borderId="0" xfId="7" applyNumberFormat="1" applyFont="1" applyFill="1" applyBorder="1" applyAlignment="1">
      <alignment horizontal="centerContinuous" vertical="center"/>
    </xf>
    <xf numFmtId="0" fontId="6" fillId="0" borderId="15" xfId="7" applyFont="1" applyFill="1" applyBorder="1" applyAlignment="1">
      <alignment vertical="center" wrapText="1"/>
    </xf>
    <xf numFmtId="0" fontId="4" fillId="0" borderId="16" xfId="7" applyFont="1" applyFill="1" applyBorder="1" applyAlignment="1">
      <alignment horizontal="right" vertical="center"/>
    </xf>
    <xf numFmtId="0" fontId="11" fillId="10" borderId="17" xfId="0" applyFont="1" applyFill="1" applyBorder="1" applyAlignment="1">
      <alignment horizontal="right" vertical="center"/>
    </xf>
    <xf numFmtId="0" fontId="4" fillId="0" borderId="59" xfId="7" applyFont="1" applyFill="1" applyBorder="1" applyAlignment="1">
      <alignment horizontal="centerContinuous" vertical="center"/>
    </xf>
    <xf numFmtId="0" fontId="4" fillId="0" borderId="1" xfId="7" applyFont="1" applyFill="1" applyBorder="1" applyAlignment="1">
      <alignment horizontal="right" vertical="center"/>
    </xf>
    <xf numFmtId="0" fontId="11" fillId="10" borderId="13" xfId="0" applyFont="1" applyFill="1" applyBorder="1" applyAlignment="1">
      <alignment horizontal="right" vertical="center"/>
    </xf>
    <xf numFmtId="0" fontId="4" fillId="0" borderId="20" xfId="7" applyFont="1" applyFill="1" applyBorder="1" applyAlignment="1">
      <alignment horizontal="right" vertical="center"/>
    </xf>
    <xf numFmtId="0" fontId="11" fillId="10" borderId="21" xfId="0" applyFont="1" applyFill="1" applyBorder="1" applyAlignment="1">
      <alignment horizontal="right" vertical="center"/>
    </xf>
    <xf numFmtId="0" fontId="4" fillId="0" borderId="7" xfId="7" applyFont="1" applyFill="1" applyBorder="1" applyAlignment="1">
      <alignment horizontal="right" vertical="center"/>
    </xf>
    <xf numFmtId="0" fontId="11" fillId="10" borderId="23" xfId="0" applyFont="1" applyFill="1" applyBorder="1" applyAlignment="1">
      <alignment horizontal="right" vertical="center"/>
    </xf>
    <xf numFmtId="0" fontId="3" fillId="0" borderId="60" xfId="7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24" fillId="10" borderId="25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Continuous" vertical="center" wrapText="1"/>
    </xf>
    <xf numFmtId="0" fontId="71" fillId="0" borderId="41" xfId="0" applyFont="1" applyFill="1" applyBorder="1" applyAlignment="1">
      <alignment vertical="center"/>
    </xf>
    <xf numFmtId="0" fontId="71" fillId="0" borderId="24" xfId="0" applyFont="1" applyFill="1" applyBorder="1" applyAlignment="1">
      <alignment vertical="center"/>
    </xf>
    <xf numFmtId="0" fontId="71" fillId="0" borderId="31" xfId="0" applyFont="1" applyFill="1" applyBorder="1" applyAlignment="1">
      <alignment vertical="center"/>
    </xf>
    <xf numFmtId="49" fontId="64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0" fontId="11" fillId="10" borderId="13" xfId="0" quotePrefix="1" applyFont="1" applyFill="1" applyBorder="1" applyAlignment="1">
      <alignment horizontal="center" vertical="center"/>
    </xf>
    <xf numFmtId="0" fontId="11" fillId="10" borderId="1" xfId="0" quotePrefix="1" applyFont="1" applyFill="1" applyBorder="1" applyAlignment="1">
      <alignment horizontal="center" vertical="center"/>
    </xf>
    <xf numFmtId="9" fontId="11" fillId="0" borderId="0" xfId="0" applyNumberFormat="1" applyFont="1" applyFill="1" applyAlignment="1">
      <alignment vertical="center"/>
    </xf>
    <xf numFmtId="49" fontId="64" fillId="0" borderId="1" xfId="0" applyNumberFormat="1" applyFont="1" applyBorder="1" applyAlignment="1">
      <alignment horizontal="center" vertical="center"/>
    </xf>
    <xf numFmtId="0" fontId="72" fillId="0" borderId="1" xfId="0" applyFont="1" applyBorder="1" applyAlignment="1">
      <alignment wrapText="1"/>
    </xf>
    <xf numFmtId="0" fontId="62" fillId="0" borderId="1" xfId="0" applyFont="1" applyBorder="1" applyAlignment="1">
      <alignment horizontal="left" vertical="center" wrapText="1"/>
    </xf>
    <xf numFmtId="0" fontId="72" fillId="0" borderId="0" xfId="0" applyFont="1" applyAlignment="1">
      <alignment horizontal="justify"/>
    </xf>
    <xf numFmtId="0" fontId="71" fillId="0" borderId="13" xfId="0" applyFont="1" applyFill="1" applyBorder="1" applyAlignment="1">
      <alignment horizontal="left" vertical="center" wrapText="1"/>
    </xf>
    <xf numFmtId="0" fontId="71" fillId="0" borderId="13" xfId="0" quotePrefix="1" applyFont="1" applyFill="1" applyBorder="1" applyAlignment="1">
      <alignment horizontal="center" vertical="center"/>
    </xf>
    <xf numFmtId="9" fontId="71" fillId="0" borderId="0" xfId="0" applyNumberFormat="1" applyFont="1" applyFill="1" applyAlignment="1">
      <alignment vertical="center"/>
    </xf>
    <xf numFmtId="0" fontId="71" fillId="10" borderId="13" xfId="0" quotePrefix="1" applyFont="1" applyFill="1" applyBorder="1" applyAlignment="1">
      <alignment horizontal="center" vertical="center"/>
    </xf>
    <xf numFmtId="0" fontId="24" fillId="10" borderId="13" xfId="0" quotePrefix="1" applyFont="1" applyFill="1" applyBorder="1" applyAlignment="1">
      <alignment horizontal="center" vertical="center"/>
    </xf>
    <xf numFmtId="0" fontId="71" fillId="0" borderId="1" xfId="0" quotePrefix="1" applyFont="1" applyFill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10" borderId="20" xfId="0" applyFont="1" applyFill="1" applyBorder="1" applyAlignment="1">
      <alignment horizontal="center" vertical="center" wrapText="1"/>
    </xf>
    <xf numFmtId="0" fontId="73" fillId="10" borderId="68" xfId="0" applyFont="1" applyFill="1" applyBorder="1" applyAlignment="1">
      <alignment horizontal="center" vertical="center" wrapText="1"/>
    </xf>
    <xf numFmtId="0" fontId="6" fillId="10" borderId="69" xfId="0" applyFont="1" applyFill="1" applyBorder="1" applyAlignment="1">
      <alignment horizontal="center" vertical="center"/>
    </xf>
    <xf numFmtId="0" fontId="6" fillId="10" borderId="70" xfId="0" applyFont="1" applyFill="1" applyBorder="1" applyAlignment="1">
      <alignment horizontal="center" vertical="center"/>
    </xf>
    <xf numFmtId="0" fontId="6" fillId="10" borderId="71" xfId="0" applyFont="1" applyFill="1" applyBorder="1" applyAlignment="1">
      <alignment horizontal="center" vertical="center"/>
    </xf>
    <xf numFmtId="0" fontId="6" fillId="10" borderId="72" xfId="0" applyFont="1" applyFill="1" applyBorder="1" applyAlignment="1">
      <alignment horizontal="center" vertical="center"/>
    </xf>
    <xf numFmtId="0" fontId="6" fillId="10" borderId="71" xfId="0" applyFont="1" applyFill="1" applyBorder="1" applyAlignment="1">
      <alignment horizontal="centerContinuous" vertical="center"/>
    </xf>
    <xf numFmtId="0" fontId="6" fillId="10" borderId="73" xfId="0" applyFont="1" applyFill="1" applyBorder="1" applyAlignment="1">
      <alignment horizontal="centerContinuous" vertical="center"/>
    </xf>
    <xf numFmtId="0" fontId="6" fillId="10" borderId="0" xfId="0" applyFont="1" applyFill="1" applyAlignment="1">
      <alignment vertical="center"/>
    </xf>
    <xf numFmtId="0" fontId="3" fillId="10" borderId="67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4" fillId="10" borderId="12" xfId="0" quotePrefix="1" applyFont="1" applyFill="1" applyBorder="1" applyAlignment="1">
      <alignment horizontal="center" vertical="center"/>
    </xf>
    <xf numFmtId="0" fontId="4" fillId="10" borderId="12" xfId="0" quotePrefix="1" applyFont="1" applyFill="1" applyBorder="1" applyAlignment="1">
      <alignment horizontal="right" vertical="center"/>
    </xf>
    <xf numFmtId="0" fontId="4" fillId="10" borderId="12" xfId="0" applyFont="1" applyFill="1" applyBorder="1" applyAlignment="1">
      <alignment horizontal="right" vertical="center"/>
    </xf>
    <xf numFmtId="1" fontId="4" fillId="10" borderId="12" xfId="0" applyNumberFormat="1" applyFont="1" applyFill="1" applyBorder="1" applyAlignment="1">
      <alignment horizontal="right" vertical="center"/>
    </xf>
    <xf numFmtId="1" fontId="4" fillId="10" borderId="74" xfId="0" applyNumberFormat="1" applyFont="1" applyFill="1" applyBorder="1" applyAlignment="1">
      <alignment horizontal="right" vertical="center"/>
    </xf>
    <xf numFmtId="0" fontId="3" fillId="10" borderId="75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quotePrefix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right" vertical="center"/>
    </xf>
    <xf numFmtId="1" fontId="3" fillId="10" borderId="79" xfId="0" applyNumberFormat="1" applyFont="1" applyFill="1" applyBorder="1" applyAlignment="1">
      <alignment horizontal="right" vertical="center"/>
    </xf>
    <xf numFmtId="1" fontId="3" fillId="10" borderId="80" xfId="0" applyNumberFormat="1" applyFont="1" applyFill="1" applyBorder="1" applyAlignment="1">
      <alignment horizontal="right" vertical="center"/>
    </xf>
    <xf numFmtId="0" fontId="4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vertical="center"/>
    </xf>
    <xf numFmtId="49" fontId="29" fillId="8" borderId="1" xfId="0" applyNumberFormat="1" applyFont="1" applyFill="1" applyBorder="1"/>
    <xf numFmtId="0" fontId="24" fillId="8" borderId="1" xfId="0" applyFont="1" applyFill="1" applyBorder="1"/>
    <xf numFmtId="0" fontId="37" fillId="8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wrapText="1"/>
    </xf>
    <xf numFmtId="0" fontId="11" fillId="8" borderId="1" xfId="0" quotePrefix="1" applyFont="1" applyFill="1" applyBorder="1" applyAlignment="1">
      <alignment horizontal="left" vertical="center" wrapText="1"/>
    </xf>
    <xf numFmtId="0" fontId="11" fillId="8" borderId="1" xfId="0" quotePrefix="1" applyFont="1" applyFill="1" applyBorder="1" applyAlignment="1">
      <alignment horizontal="center" vertical="center"/>
    </xf>
    <xf numFmtId="49" fontId="74" fillId="8" borderId="1" xfId="0" applyNumberFormat="1" applyFont="1" applyFill="1" applyBorder="1"/>
    <xf numFmtId="0" fontId="0" fillId="0" borderId="1" xfId="0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wrapText="1"/>
    </xf>
    <xf numFmtId="0" fontId="29" fillId="8" borderId="1" xfId="0" applyFont="1" applyFill="1" applyBorder="1" applyAlignment="1">
      <alignment wrapText="1"/>
    </xf>
    <xf numFmtId="0" fontId="29" fillId="8" borderId="1" xfId="0" applyFont="1" applyFill="1" applyBorder="1"/>
    <xf numFmtId="0" fontId="11" fillId="8" borderId="1" xfId="0" applyFont="1" applyFill="1" applyBorder="1"/>
    <xf numFmtId="1" fontId="75" fillId="0" borderId="1" xfId="17" applyNumberFormat="1" applyFont="1" applyFill="1" applyBorder="1" applyAlignment="1">
      <alignment horizontal="center" vertical="center"/>
    </xf>
    <xf numFmtId="0" fontId="75" fillId="0" borderId="1" xfId="17" applyFont="1" applyFill="1" applyBorder="1" applyAlignment="1">
      <alignment horizontal="left" wrapText="1"/>
    </xf>
    <xf numFmtId="0" fontId="0" fillId="10" borderId="0" xfId="0" applyFill="1"/>
    <xf numFmtId="0" fontId="11" fillId="10" borderId="13" xfId="0" quotePrefix="1" applyFont="1" applyFill="1" applyBorder="1" applyAlignment="1">
      <alignment horizontal="left" vertical="center" wrapText="1"/>
    </xf>
    <xf numFmtId="1" fontId="75" fillId="10" borderId="1" xfId="17" applyNumberFormat="1" applyFont="1" applyFill="1" applyBorder="1" applyAlignment="1">
      <alignment horizontal="center" vertical="center"/>
    </xf>
    <xf numFmtId="0" fontId="75" fillId="10" borderId="1" xfId="17" applyFont="1" applyFill="1" applyBorder="1" applyAlignment="1">
      <alignment horizontal="left" wrapText="1"/>
    </xf>
    <xf numFmtId="1" fontId="76" fillId="10" borderId="1" xfId="0" applyNumberFormat="1" applyFont="1" applyFill="1" applyBorder="1" applyAlignment="1">
      <alignment horizontal="center" vertical="center"/>
    </xf>
    <xf numFmtId="0" fontId="77" fillId="10" borderId="1" xfId="0" applyFont="1" applyFill="1" applyBorder="1" applyAlignment="1">
      <alignment horizontal="left" vertical="center" wrapText="1"/>
    </xf>
    <xf numFmtId="0" fontId="0" fillId="10" borderId="0" xfId="0" applyFont="1" applyFill="1"/>
    <xf numFmtId="0" fontId="0" fillId="12" borderId="0" xfId="0" applyFill="1"/>
    <xf numFmtId="1" fontId="76" fillId="0" borderId="1" xfId="0" applyNumberFormat="1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left" vertical="center" wrapText="1"/>
    </xf>
    <xf numFmtId="1" fontId="75" fillId="0" borderId="1" xfId="0" applyNumberFormat="1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wrapText="1"/>
    </xf>
    <xf numFmtId="0" fontId="78" fillId="0" borderId="1" xfId="0" applyFont="1" applyFill="1" applyBorder="1" applyAlignment="1">
      <alignment wrapText="1"/>
    </xf>
    <xf numFmtId="1" fontId="78" fillId="0" borderId="1" xfId="0" applyNumberFormat="1" applyFont="1" applyFill="1" applyBorder="1" applyAlignment="1">
      <alignment horizontal="center"/>
    </xf>
    <xf numFmtId="1" fontId="78" fillId="0" borderId="21" xfId="0" applyNumberFormat="1" applyFont="1" applyFill="1" applyBorder="1" applyAlignment="1">
      <alignment horizontal="center"/>
    </xf>
    <xf numFmtId="0" fontId="78" fillId="0" borderId="20" xfId="0" applyFont="1" applyFill="1" applyBorder="1" applyAlignment="1">
      <alignment wrapText="1"/>
    </xf>
    <xf numFmtId="1" fontId="75" fillId="0" borderId="1" xfId="0" applyNumberFormat="1" applyFont="1" applyFill="1" applyBorder="1" applyAlignment="1">
      <alignment horizontal="center"/>
    </xf>
    <xf numFmtId="0" fontId="75" fillId="0" borderId="1" xfId="17" applyFont="1" applyFill="1" applyBorder="1" applyAlignment="1">
      <alignment wrapText="1"/>
    </xf>
    <xf numFmtId="0" fontId="75" fillId="0" borderId="1" xfId="0" applyFont="1" applyFill="1" applyBorder="1" applyAlignment="1">
      <alignment horizontal="justify" wrapText="1"/>
    </xf>
    <xf numFmtId="1" fontId="78" fillId="0" borderId="1" xfId="0" applyNumberFormat="1" applyFont="1" applyFill="1" applyBorder="1" applyAlignment="1">
      <alignment horizontal="center" vertical="center"/>
    </xf>
    <xf numFmtId="1" fontId="78" fillId="0" borderId="21" xfId="0" applyNumberFormat="1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left" vertical="center" wrapText="1"/>
    </xf>
    <xf numFmtId="0" fontId="71" fillId="0" borderId="13" xfId="0" quotePrefix="1" applyFont="1" applyFill="1" applyBorder="1" applyAlignment="1">
      <alignment horizontal="left" vertical="center" wrapText="1"/>
    </xf>
    <xf numFmtId="9" fontId="71" fillId="0" borderId="34" xfId="0" applyNumberFormat="1" applyFont="1" applyFill="1" applyBorder="1" applyAlignment="1">
      <alignment horizontal="left" vertical="center" wrapText="1"/>
    </xf>
    <xf numFmtId="0" fontId="79" fillId="10" borderId="18" xfId="0" applyFont="1" applyFill="1" applyBorder="1" applyAlignment="1">
      <alignment horizontal="center" vertical="center"/>
    </xf>
    <xf numFmtId="0" fontId="26" fillId="10" borderId="59" xfId="0" applyFont="1" applyFill="1" applyBorder="1" applyAlignment="1">
      <alignment horizontal="center" vertical="center"/>
    </xf>
    <xf numFmtId="0" fontId="11" fillId="0" borderId="59" xfId="0" quotePrefix="1" applyFont="1" applyFill="1" applyBorder="1" applyAlignment="1">
      <alignment horizontal="left" vertical="center" wrapText="1"/>
    </xf>
    <xf numFmtId="0" fontId="77" fillId="0" borderId="1" xfId="7" quotePrefix="1" applyFont="1" applyFill="1" applyBorder="1" applyAlignment="1">
      <alignment horizontal="center" vertical="center"/>
    </xf>
    <xf numFmtId="0" fontId="77" fillId="0" borderId="1" xfId="7" quotePrefix="1" applyFont="1" applyFill="1" applyBorder="1" applyAlignment="1">
      <alignment horizontal="left" vertical="center" wrapText="1"/>
    </xf>
    <xf numFmtId="0" fontId="77" fillId="0" borderId="1" xfId="7" applyFont="1" applyFill="1" applyBorder="1" applyAlignment="1">
      <alignment horizontal="left" vertical="center" wrapText="1"/>
    </xf>
    <xf numFmtId="0" fontId="77" fillId="0" borderId="21" xfId="7" quotePrefix="1" applyFont="1" applyFill="1" applyBorder="1" applyAlignment="1">
      <alignment horizontal="center" vertical="center"/>
    </xf>
    <xf numFmtId="0" fontId="77" fillId="0" borderId="20" xfId="7" quotePrefix="1" applyFont="1" applyFill="1" applyBorder="1" applyAlignment="1">
      <alignment horizontal="left" vertical="center" wrapText="1"/>
    </xf>
    <xf numFmtId="0" fontId="77" fillId="10" borderId="20" xfId="7" quotePrefix="1" applyFont="1" applyFill="1" applyBorder="1" applyAlignment="1">
      <alignment horizontal="left" vertical="center" wrapText="1"/>
    </xf>
    <xf numFmtId="0" fontId="77" fillId="0" borderId="20" xfId="7" quotePrefix="1" applyFont="1" applyFill="1" applyBorder="1" applyAlignment="1">
      <alignment horizontal="center" vertical="center"/>
    </xf>
    <xf numFmtId="0" fontId="77" fillId="10" borderId="1" xfId="7" quotePrefix="1" applyFont="1" applyFill="1" applyBorder="1" applyAlignment="1">
      <alignment horizontal="center" vertical="center"/>
    </xf>
    <xf numFmtId="0" fontId="77" fillId="10" borderId="1" xfId="7" quotePrefix="1" applyFont="1" applyFill="1" applyBorder="1" applyAlignment="1">
      <alignment horizontal="left" vertical="center" wrapText="1"/>
    </xf>
    <xf numFmtId="0" fontId="80" fillId="0" borderId="0" xfId="0" applyFont="1"/>
    <xf numFmtId="0" fontId="81" fillId="0" borderId="1" xfId="17" applyFont="1" applyBorder="1" applyAlignment="1">
      <alignment horizontal="center" vertical="center"/>
    </xf>
    <xf numFmtId="0" fontId="81" fillId="0" borderId="1" xfId="17" applyFont="1" applyBorder="1" applyAlignment="1">
      <alignment horizontal="left" wrapText="1"/>
    </xf>
    <xf numFmtId="0" fontId="81" fillId="0" borderId="1" xfId="17" applyFont="1" applyBorder="1" applyAlignment="1">
      <alignment horizontal="right"/>
    </xf>
    <xf numFmtId="49" fontId="77" fillId="0" borderId="1" xfId="0" applyNumberFormat="1" applyFont="1" applyFill="1" applyBorder="1" applyAlignment="1">
      <alignment horizontal="center" vertical="center"/>
    </xf>
    <xf numFmtId="0" fontId="81" fillId="0" borderId="1" xfId="17" applyFont="1" applyBorder="1"/>
    <xf numFmtId="0" fontId="81" fillId="0" borderId="1" xfId="17" applyFont="1" applyBorder="1" applyAlignment="1">
      <alignment wrapText="1"/>
    </xf>
    <xf numFmtId="0" fontId="81" fillId="2" borderId="1" xfId="17" applyFont="1" applyFill="1" applyBorder="1" applyAlignment="1">
      <alignment horizontal="right"/>
    </xf>
    <xf numFmtId="0" fontId="81" fillId="2" borderId="1" xfId="17" applyFont="1" applyFill="1" applyBorder="1" applyAlignment="1">
      <alignment horizontal="left" wrapText="1"/>
    </xf>
    <xf numFmtId="0" fontId="81" fillId="0" borderId="1" xfId="0" applyFont="1" applyBorder="1"/>
    <xf numFmtId="0" fontId="81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7" fillId="0" borderId="1" xfId="0" applyFont="1" applyBorder="1"/>
    <xf numFmtId="0" fontId="77" fillId="0" borderId="1" xfId="0" applyFont="1" applyBorder="1" applyAlignment="1">
      <alignment horizontal="center"/>
    </xf>
    <xf numFmtId="0" fontId="81" fillId="0" borderId="12" xfId="0" applyFont="1" applyBorder="1"/>
    <xf numFmtId="0" fontId="77" fillId="0" borderId="12" xfId="0" applyFont="1" applyBorder="1" applyAlignment="1">
      <alignment wrapText="1"/>
    </xf>
    <xf numFmtId="0" fontId="77" fillId="0" borderId="1" xfId="0" applyFont="1" applyBorder="1" applyAlignment="1">
      <alignment horizontal="justify"/>
    </xf>
    <xf numFmtId="0" fontId="81" fillId="0" borderId="1" xfId="0" applyFont="1" applyBorder="1" applyAlignment="1">
      <alignment horizontal="justify" wrapText="1"/>
    </xf>
    <xf numFmtId="0" fontId="81" fillId="2" borderId="1" xfId="17" applyFont="1" applyFill="1" applyBorder="1" applyAlignment="1">
      <alignment wrapText="1"/>
    </xf>
    <xf numFmtId="0" fontId="77" fillId="2" borderId="1" xfId="0" applyFont="1" applyFill="1" applyBorder="1" applyAlignment="1">
      <alignment horizontal="left" vertical="center" wrapText="1"/>
    </xf>
    <xf numFmtId="49" fontId="77" fillId="0" borderId="21" xfId="0" applyNumberFormat="1" applyFont="1" applyFill="1" applyBorder="1" applyAlignment="1">
      <alignment horizontal="center" vertical="center"/>
    </xf>
    <xf numFmtId="0" fontId="11" fillId="10" borderId="1" xfId="0" quotePrefix="1" applyFont="1" applyFill="1" applyBorder="1" applyAlignment="1">
      <alignment horizontal="left" vertical="center" wrapText="1"/>
    </xf>
    <xf numFmtId="0" fontId="71" fillId="0" borderId="1" xfId="0" quotePrefix="1" applyFont="1" applyFill="1" applyBorder="1" applyAlignment="1">
      <alignment horizontal="left" vertical="center" wrapText="1"/>
    </xf>
    <xf numFmtId="9" fontId="71" fillId="0" borderId="6" xfId="0" applyNumberFormat="1" applyFont="1" applyFill="1" applyBorder="1" applyAlignment="1">
      <alignment horizontal="left" vertical="center" wrapText="1"/>
    </xf>
    <xf numFmtId="0" fontId="78" fillId="0" borderId="1" xfId="7" quotePrefix="1" applyFont="1" applyFill="1" applyBorder="1" applyAlignment="1">
      <alignment horizontal="center"/>
    </xf>
    <xf numFmtId="0" fontId="78" fillId="0" borderId="1" xfId="7" quotePrefix="1" applyFont="1" applyFill="1" applyBorder="1" applyAlignment="1">
      <alignment horizontal="left" vertical="center" wrapText="1"/>
    </xf>
    <xf numFmtId="0" fontId="78" fillId="0" borderId="26" xfId="7" quotePrefix="1" applyFont="1" applyFill="1" applyBorder="1" applyAlignment="1">
      <alignment horizontal="left" vertical="center" wrapText="1"/>
    </xf>
    <xf numFmtId="0" fontId="78" fillId="0" borderId="26" xfId="7" applyFont="1" applyFill="1" applyBorder="1" applyAlignment="1">
      <alignment horizontal="left" vertical="center" wrapText="1"/>
    </xf>
    <xf numFmtId="0" fontId="78" fillId="0" borderId="1" xfId="7" applyFont="1" applyFill="1" applyBorder="1" applyAlignment="1">
      <alignment horizontal="left" vertical="center" wrapText="1"/>
    </xf>
    <xf numFmtId="0" fontId="75" fillId="0" borderId="1" xfId="17" applyFont="1" applyBorder="1" applyAlignment="1">
      <alignment horizontal="center"/>
    </xf>
    <xf numFmtId="0" fontId="75" fillId="0" borderId="1" xfId="17" applyFont="1" applyBorder="1" applyAlignment="1">
      <alignment horizontal="left" wrapText="1"/>
    </xf>
    <xf numFmtId="0" fontId="78" fillId="0" borderId="1" xfId="7" quotePrefix="1" applyFont="1" applyFill="1" applyBorder="1" applyAlignment="1">
      <alignment horizontal="center" vertical="center"/>
    </xf>
    <xf numFmtId="0" fontId="75" fillId="0" borderId="1" xfId="17" applyFont="1" applyBorder="1" applyAlignment="1">
      <alignment horizontal="right"/>
    </xf>
    <xf numFmtId="49" fontId="78" fillId="0" borderId="1" xfId="0" applyNumberFormat="1" applyFont="1" applyFill="1" applyBorder="1" applyAlignment="1">
      <alignment horizontal="center"/>
    </xf>
    <xf numFmtId="0" fontId="78" fillId="0" borderId="1" xfId="0" applyFont="1" applyFill="1" applyBorder="1" applyAlignment="1">
      <alignment horizontal="left" vertical="center" wrapText="1"/>
    </xf>
    <xf numFmtId="0" fontId="78" fillId="2" borderId="1" xfId="7" applyFont="1" applyFill="1" applyBorder="1" applyAlignment="1">
      <alignment horizontal="center" vertical="center"/>
    </xf>
    <xf numFmtId="0" fontId="64" fillId="2" borderId="1" xfId="7" applyFont="1" applyFill="1" applyBorder="1" applyAlignment="1">
      <alignment horizontal="left" vertical="center" wrapText="1"/>
    </xf>
    <xf numFmtId="0" fontId="75" fillId="2" borderId="1" xfId="17" applyFont="1" applyFill="1" applyBorder="1" applyAlignment="1">
      <alignment horizontal="right"/>
    </xf>
    <xf numFmtId="0" fontId="75" fillId="2" borderId="1" xfId="17" applyFont="1" applyFill="1" applyBorder="1" applyAlignment="1">
      <alignment horizontal="left" wrapText="1"/>
    </xf>
    <xf numFmtId="0" fontId="78" fillId="0" borderId="1" xfId="7" applyFont="1" applyFill="1" applyBorder="1" applyAlignment="1">
      <alignment horizontal="center" vertical="center"/>
    </xf>
    <xf numFmtId="0" fontId="75" fillId="0" borderId="1" xfId="0" applyFont="1" applyBorder="1" applyAlignment="1">
      <alignment wrapText="1"/>
    </xf>
    <xf numFmtId="0" fontId="75" fillId="0" borderId="1" xfId="0" applyFont="1" applyBorder="1" applyAlignment="1">
      <alignment horizontal="center"/>
    </xf>
    <xf numFmtId="0" fontId="78" fillId="0" borderId="1" xfId="0" applyFont="1" applyBorder="1" applyAlignment="1">
      <alignment wrapText="1"/>
    </xf>
    <xf numFmtId="0" fontId="64" fillId="0" borderId="1" xfId="7" applyFont="1" applyFill="1" applyBorder="1" applyAlignment="1">
      <alignment horizontal="center" vertical="center"/>
    </xf>
    <xf numFmtId="0" fontId="64" fillId="0" borderId="1" xfId="7" applyFont="1" applyFill="1" applyBorder="1" applyAlignment="1">
      <alignment horizontal="left" vertical="center" wrapText="1"/>
    </xf>
    <xf numFmtId="0" fontId="78" fillId="0" borderId="1" xfId="0" applyFont="1" applyBorder="1" applyAlignment="1">
      <alignment horizontal="center" vertical="center"/>
    </xf>
    <xf numFmtId="0" fontId="75" fillId="0" borderId="1" xfId="0" applyFont="1" applyBorder="1" applyAlignment="1">
      <alignment horizontal="justify" wrapText="1"/>
    </xf>
    <xf numFmtId="0" fontId="75" fillId="0" borderId="1" xfId="0" applyFont="1" applyBorder="1" applyAlignment="1"/>
    <xf numFmtId="0" fontId="75" fillId="0" borderId="13" xfId="17" applyFont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64" fillId="0" borderId="1" xfId="7" quotePrefix="1" applyFont="1" applyFill="1" applyBorder="1" applyAlignment="1">
      <alignment horizontal="center" vertical="center"/>
    </xf>
    <xf numFmtId="0" fontId="64" fillId="0" borderId="1" xfId="7" quotePrefix="1" applyFont="1" applyFill="1" applyBorder="1" applyAlignment="1">
      <alignment horizontal="left" vertical="center" wrapText="1"/>
    </xf>
    <xf numFmtId="0" fontId="75" fillId="0" borderId="1" xfId="17" applyFont="1" applyBorder="1" applyAlignment="1">
      <alignment horizontal="center" vertical="center"/>
    </xf>
    <xf numFmtId="0" fontId="64" fillId="0" borderId="13" xfId="7" quotePrefix="1" applyFont="1" applyFill="1" applyBorder="1" applyAlignment="1">
      <alignment horizontal="center" vertical="center"/>
    </xf>
    <xf numFmtId="0" fontId="78" fillId="0" borderId="1" xfId="0" applyFont="1" applyBorder="1"/>
    <xf numFmtId="0" fontId="71" fillId="10" borderId="1" xfId="0" quotePrefix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71" fillId="14" borderId="1" xfId="0" applyFont="1" applyFill="1" applyBorder="1" applyAlignment="1">
      <alignment vertical="center"/>
    </xf>
    <xf numFmtId="0" fontId="71" fillId="14" borderId="33" xfId="0" applyFont="1" applyFill="1" applyBorder="1" applyAlignment="1">
      <alignment vertical="center"/>
    </xf>
    <xf numFmtId="0" fontId="71" fillId="14" borderId="33" xfId="0" applyFont="1" applyFill="1" applyBorder="1" applyAlignment="1">
      <alignment horizontal="center" vertical="center"/>
    </xf>
    <xf numFmtId="0" fontId="11" fillId="14" borderId="33" xfId="0" applyFont="1" applyFill="1" applyBorder="1" applyAlignment="1">
      <alignment vertical="center"/>
    </xf>
    <xf numFmtId="16" fontId="71" fillId="14" borderId="1" xfId="0" quotePrefix="1" applyNumberFormat="1" applyFont="1" applyFill="1" applyBorder="1" applyAlignment="1">
      <alignment horizontal="left" vertical="center"/>
    </xf>
    <xf numFmtId="0" fontId="11" fillId="14" borderId="1" xfId="0" applyFont="1" applyFill="1" applyBorder="1" applyAlignment="1">
      <alignment vertical="center"/>
    </xf>
    <xf numFmtId="0" fontId="84" fillId="12" borderId="1" xfId="0" applyFont="1" applyFill="1" applyBorder="1" applyAlignment="1">
      <alignment horizontal="center" vertical="center"/>
    </xf>
    <xf numFmtId="0" fontId="85" fillId="12" borderId="1" xfId="0" applyFont="1" applyFill="1" applyBorder="1" applyAlignment="1">
      <alignment vertical="center"/>
    </xf>
    <xf numFmtId="0" fontId="85" fillId="12" borderId="33" xfId="0" applyFont="1" applyFill="1" applyBorder="1" applyAlignment="1">
      <alignment vertical="center"/>
    </xf>
    <xf numFmtId="0" fontId="62" fillId="0" borderId="1" xfId="0" applyFont="1" applyBorder="1" applyAlignment="1">
      <alignment horizontal="center" vertical="center"/>
    </xf>
    <xf numFmtId="0" fontId="86" fillId="0" borderId="33" xfId="18" applyFont="1" applyBorder="1" applyAlignment="1">
      <alignment horizontal="left" vertical="center" wrapText="1"/>
    </xf>
    <xf numFmtId="0" fontId="62" fillId="2" borderId="1" xfId="0" applyFont="1" applyFill="1" applyBorder="1" applyAlignment="1">
      <alignment horizontal="center" vertical="top" wrapText="1"/>
    </xf>
    <xf numFmtId="0" fontId="86" fillId="2" borderId="1" xfId="18" applyFont="1" applyFill="1" applyBorder="1" applyAlignment="1">
      <alignment horizontal="left" vertical="top" wrapText="1"/>
    </xf>
    <xf numFmtId="0" fontId="86" fillId="0" borderId="1" xfId="18" applyFont="1" applyBorder="1" applyAlignment="1">
      <alignment horizontal="left" vertical="center" wrapText="1"/>
    </xf>
    <xf numFmtId="0" fontId="71" fillId="14" borderId="1" xfId="0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1" fillId="0" borderId="33" xfId="0" applyFont="1" applyBorder="1" applyAlignment="1">
      <alignment vertical="center"/>
    </xf>
    <xf numFmtId="0" fontId="71" fillId="0" borderId="1" xfId="0" applyFont="1" applyBorder="1" applyAlignment="1">
      <alignment vertical="center"/>
    </xf>
    <xf numFmtId="0" fontId="87" fillId="2" borderId="1" xfId="0" applyFont="1" applyFill="1" applyBorder="1" applyAlignment="1">
      <alignment horizontal="center" vertical="top" wrapText="1"/>
    </xf>
    <xf numFmtId="0" fontId="87" fillId="2" borderId="1" xfId="18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center" vertical="center"/>
    </xf>
    <xf numFmtId="0" fontId="87" fillId="2" borderId="12" xfId="18" applyFont="1" applyFill="1" applyBorder="1" applyAlignment="1">
      <alignment horizontal="left" vertical="top" wrapText="1"/>
    </xf>
    <xf numFmtId="0" fontId="71" fillId="0" borderId="12" xfId="0" applyFont="1" applyBorder="1" applyAlignment="1">
      <alignment vertical="center"/>
    </xf>
    <xf numFmtId="9" fontId="89" fillId="0" borderId="0" xfId="0" applyNumberFormat="1" applyFont="1" applyAlignment="1">
      <alignment vertical="center"/>
    </xf>
    <xf numFmtId="0" fontId="1" fillId="0" borderId="0" xfId="16" applyFont="1"/>
    <xf numFmtId="9" fontId="4" fillId="10" borderId="1" xfId="0" applyNumberFormat="1" applyFont="1" applyFill="1" applyBorder="1"/>
    <xf numFmtId="0" fontId="4" fillId="0" borderId="36" xfId="7" applyFont="1" applyBorder="1"/>
    <xf numFmtId="0" fontId="11" fillId="0" borderId="27" xfId="0" applyFont="1" applyBorder="1"/>
    <xf numFmtId="9" fontId="6" fillId="0" borderId="0" xfId="0" applyNumberFormat="1" applyFont="1"/>
    <xf numFmtId="0" fontId="90" fillId="0" borderId="1" xfId="0" applyFont="1" applyBorder="1" applyAlignment="1">
      <alignment wrapText="1"/>
    </xf>
    <xf numFmtId="0" fontId="90" fillId="0" borderId="1" xfId="0" applyFont="1" applyBorder="1"/>
    <xf numFmtId="9" fontId="91" fillId="0" borderId="0" xfId="0" applyNumberFormat="1" applyFont="1"/>
    <xf numFmtId="0" fontId="27" fillId="0" borderId="0" xfId="0" applyFont="1" applyBorder="1"/>
    <xf numFmtId="0" fontId="27" fillId="0" borderId="0" xfId="0" applyFont="1" applyBorder="1" applyAlignment="1">
      <alignment wrapText="1"/>
    </xf>
    <xf numFmtId="0" fontId="4" fillId="0" borderId="0" xfId="0" applyFont="1" applyBorder="1" applyAlignment="1"/>
    <xf numFmtId="49" fontId="11" fillId="0" borderId="0" xfId="3" applyNumberFormat="1" applyFont="1" applyFill="1" applyAlignment="1" applyProtection="1"/>
    <xf numFmtId="0" fontId="11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49" fontId="11" fillId="0" borderId="84" xfId="0" applyNumberFormat="1" applyFont="1" applyBorder="1" applyAlignment="1"/>
    <xf numFmtId="49" fontId="11" fillId="0" borderId="24" xfId="0" applyNumberFormat="1" applyFont="1" applyBorder="1" applyAlignment="1"/>
    <xf numFmtId="49" fontId="11" fillId="0" borderId="31" xfId="0" applyNumberFormat="1" applyFont="1" applyBorder="1" applyAlignment="1"/>
    <xf numFmtId="0" fontId="11" fillId="0" borderId="85" xfId="0" applyFont="1" applyBorder="1"/>
    <xf numFmtId="49" fontId="11" fillId="0" borderId="75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49" fontId="11" fillId="2" borderId="75" xfId="0" applyNumberFormat="1" applyFont="1" applyFill="1" applyBorder="1" applyAlignment="1">
      <alignment horizontal="center"/>
    </xf>
    <xf numFmtId="49" fontId="11" fillId="0" borderId="86" xfId="0" applyNumberFormat="1" applyFont="1" applyBorder="1" applyAlignment="1"/>
    <xf numFmtId="49" fontId="11" fillId="0" borderId="26" xfId="0" applyNumberFormat="1" applyFont="1" applyBorder="1" applyAlignment="1"/>
    <xf numFmtId="49" fontId="11" fillId="0" borderId="13" xfId="0" applyNumberFormat="1" applyFont="1" applyBorder="1" applyAlignment="1"/>
    <xf numFmtId="0" fontId="11" fillId="0" borderId="75" xfId="0" applyFont="1" applyBorder="1" applyAlignment="1">
      <alignment horizontal="center"/>
    </xf>
    <xf numFmtId="0" fontId="11" fillId="0" borderId="87" xfId="0" applyFont="1" applyBorder="1" applyAlignment="1"/>
    <xf numFmtId="0" fontId="11" fillId="0" borderId="88" xfId="0" applyFont="1" applyBorder="1" applyAlignment="1"/>
    <xf numFmtId="0" fontId="11" fillId="0" borderId="29" xfId="0" applyFont="1" applyBorder="1" applyAlignment="1"/>
    <xf numFmtId="0" fontId="11" fillId="0" borderId="32" xfId="0" applyFont="1" applyBorder="1"/>
    <xf numFmtId="0" fontId="11" fillId="0" borderId="89" xfId="0" applyFont="1" applyBorder="1"/>
    <xf numFmtId="0" fontId="6" fillId="0" borderId="0" xfId="0" applyFont="1" applyBorder="1" applyAlignment="1"/>
    <xf numFmtId="49" fontId="29" fillId="0" borderId="0" xfId="3" applyNumberFormat="1" applyFont="1" applyFill="1" applyAlignment="1" applyProtection="1"/>
    <xf numFmtId="0" fontId="13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22" fillId="2" borderId="0" xfId="3" applyFont="1" applyFill="1" applyAlignment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0" fontId="25" fillId="2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Alignment="1" applyProtection="1">
      <alignment horizontal="center" vertical="center" wrapText="1"/>
    </xf>
    <xf numFmtId="0" fontId="25" fillId="2" borderId="1" xfId="9" applyFont="1" applyFill="1" applyBorder="1" applyAlignment="1" applyProtection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166" fontId="50" fillId="0" borderId="53" xfId="12" applyNumberFormat="1" applyFont="1" applyBorder="1" applyAlignment="1" applyProtection="1">
      <alignment horizontal="center" vertical="center"/>
    </xf>
    <xf numFmtId="166" fontId="50" fillId="0" borderId="55" xfId="12" applyNumberFormat="1" applyFont="1" applyBorder="1" applyAlignment="1" applyProtection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3" fillId="10" borderId="63" xfId="0" applyFont="1" applyFill="1" applyBorder="1" applyAlignment="1">
      <alignment horizontal="center" vertical="center" wrapText="1"/>
    </xf>
    <xf numFmtId="0" fontId="73" fillId="10" borderId="64" xfId="0" applyFont="1" applyFill="1" applyBorder="1" applyAlignment="1">
      <alignment horizontal="center" vertical="center" wrapText="1"/>
    </xf>
    <xf numFmtId="0" fontId="73" fillId="10" borderId="65" xfId="0" applyFont="1" applyFill="1" applyBorder="1" applyAlignment="1">
      <alignment horizontal="center" vertical="center" wrapText="1"/>
    </xf>
    <xf numFmtId="0" fontId="73" fillId="10" borderId="66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76" xfId="0" applyFont="1" applyFill="1" applyBorder="1" applyAlignment="1">
      <alignment horizontal="center" vertical="center"/>
    </xf>
    <xf numFmtId="0" fontId="3" fillId="10" borderId="77" xfId="0" applyFont="1" applyFill="1" applyBorder="1" applyAlignment="1">
      <alignment horizontal="center" vertical="center"/>
    </xf>
    <xf numFmtId="0" fontId="4" fillId="10" borderId="78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center"/>
    </xf>
    <xf numFmtId="0" fontId="3" fillId="10" borderId="67" xfId="0" applyFont="1" applyFill="1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center" textRotation="90" wrapText="1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6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73" fillId="10" borderId="48" xfId="0" applyFont="1" applyFill="1" applyBorder="1" applyAlignment="1">
      <alignment horizontal="center" vertical="center" wrapText="1"/>
    </xf>
    <xf numFmtId="0" fontId="73" fillId="10" borderId="15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9" fillId="14" borderId="19" xfId="0" applyFont="1" applyFill="1" applyBorder="1" applyAlignment="1">
      <alignment horizontal="center" vertical="center"/>
    </xf>
    <xf numFmtId="0" fontId="79" fillId="14" borderId="26" xfId="0" applyFont="1" applyFill="1" applyBorder="1" applyAlignment="1">
      <alignment horizontal="center" vertical="center"/>
    </xf>
    <xf numFmtId="0" fontId="79" fillId="14" borderId="13" xfId="0" applyFont="1" applyFill="1" applyBorder="1" applyAlignment="1">
      <alignment horizontal="center" vertical="center"/>
    </xf>
    <xf numFmtId="0" fontId="71" fillId="14" borderId="19" xfId="0" applyFont="1" applyFill="1" applyBorder="1" applyAlignment="1">
      <alignment horizontal="center" vertical="center" wrapText="1"/>
    </xf>
    <xf numFmtId="0" fontId="71" fillId="14" borderId="1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14" borderId="26" xfId="0" applyFont="1" applyFill="1" applyBorder="1" applyAlignment="1">
      <alignment horizontal="center" vertical="center"/>
    </xf>
    <xf numFmtId="0" fontId="26" fillId="14" borderId="1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71" fillId="14" borderId="19" xfId="0" applyNumberFormat="1" applyFont="1" applyFill="1" applyBorder="1" applyAlignment="1">
      <alignment horizontal="center" vertical="center"/>
    </xf>
    <xf numFmtId="49" fontId="11" fillId="14" borderId="26" xfId="0" applyNumberFormat="1" applyFont="1" applyFill="1" applyBorder="1" applyAlignment="1">
      <alignment horizontal="center" vertical="center"/>
    </xf>
    <xf numFmtId="49" fontId="11" fillId="14" borderId="13" xfId="0" applyNumberFormat="1" applyFont="1" applyFill="1" applyBorder="1" applyAlignment="1">
      <alignment horizontal="center" vertical="center"/>
    </xf>
    <xf numFmtId="0" fontId="79" fillId="14" borderId="18" xfId="0" applyFont="1" applyFill="1" applyBorder="1" applyAlignment="1">
      <alignment horizontal="center" vertical="center"/>
    </xf>
    <xf numFmtId="0" fontId="26" fillId="14" borderId="59" xfId="0" applyFont="1" applyFill="1" applyBorder="1" applyAlignment="1">
      <alignment horizontal="center" vertical="center"/>
    </xf>
    <xf numFmtId="0" fontId="26" fillId="14" borderId="21" xfId="0" applyFont="1" applyFill="1" applyBorder="1" applyAlignment="1">
      <alignment horizontal="center" vertical="center"/>
    </xf>
    <xf numFmtId="0" fontId="26" fillId="14" borderId="45" xfId="0" applyFont="1" applyFill="1" applyBorder="1" applyAlignment="1">
      <alignment horizontal="center" vertical="center"/>
    </xf>
    <xf numFmtId="0" fontId="26" fillId="14" borderId="35" xfId="0" applyFont="1" applyFill="1" applyBorder="1" applyAlignment="1">
      <alignment horizontal="center" vertical="center"/>
    </xf>
    <xf numFmtId="0" fontId="26" fillId="14" borderId="25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1" fillId="0" borderId="13" xfId="0" applyFont="1" applyBorder="1"/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1" fillId="0" borderId="19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2" fillId="10" borderId="19" xfId="14" applyFont="1" applyFill="1" applyBorder="1" applyAlignment="1">
      <alignment horizontal="center" vertical="center"/>
    </xf>
    <xf numFmtId="0" fontId="62" fillId="10" borderId="13" xfId="14" applyFont="1" applyFill="1" applyBorder="1" applyAlignment="1">
      <alignment horizontal="center" vertical="center"/>
    </xf>
    <xf numFmtId="0" fontId="88" fillId="10" borderId="45" xfId="0" applyFont="1" applyFill="1" applyBorder="1" applyAlignment="1">
      <alignment horizontal="center" vertical="center"/>
    </xf>
    <xf numFmtId="0" fontId="88" fillId="1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37" fillId="5" borderId="19" xfId="0" applyNumberFormat="1" applyFont="1" applyFill="1" applyBorder="1" applyAlignment="1">
      <alignment horizontal="left" vertical="center"/>
    </xf>
    <xf numFmtId="49" fontId="37" fillId="5" borderId="26" xfId="0" applyNumberFormat="1" applyFont="1" applyFill="1" applyBorder="1" applyAlignment="1">
      <alignment horizontal="left" vertical="center"/>
    </xf>
    <xf numFmtId="49" fontId="37" fillId="5" borderId="13" xfId="0" applyNumberFormat="1" applyFont="1" applyFill="1" applyBorder="1" applyAlignment="1">
      <alignment horizontal="left" vertical="center"/>
    </xf>
    <xf numFmtId="49" fontId="37" fillId="5" borderId="19" xfId="0" applyNumberFormat="1" applyFont="1" applyFill="1" applyBorder="1" applyAlignment="1">
      <alignment horizontal="left" vertical="center" wrapText="1"/>
    </xf>
    <xf numFmtId="49" fontId="37" fillId="5" borderId="26" xfId="0" applyNumberFormat="1" applyFont="1" applyFill="1" applyBorder="1" applyAlignment="1">
      <alignment horizontal="left" vertical="center" wrapText="1"/>
    </xf>
    <xf numFmtId="49" fontId="37" fillId="5" borderId="13" xfId="0" applyNumberFormat="1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</cellXfs>
  <cellStyles count="19">
    <cellStyle name="ContentsHyperlink" xfId="1"/>
    <cellStyle name="Good 2" xfId="14"/>
    <cellStyle name="Hyperlink" xfId="2" builtinId="8"/>
    <cellStyle name="Normal" xfId="0" builtinId="0"/>
    <cellStyle name="Normal 2" xfId="3"/>
    <cellStyle name="Normal 2 2" xfId="4"/>
    <cellStyle name="Normal 2 3" xfId="15"/>
    <cellStyle name="Normal 3" xfId="5"/>
    <cellStyle name="Normal 3 2" xfId="6"/>
    <cellStyle name="Normal 3 3" xfId="16"/>
    <cellStyle name="Normal 4" xfId="7"/>
    <cellStyle name="Normal 5" xfId="17"/>
    <cellStyle name="Normal_normativ kadra _ tabel_1" xfId="8"/>
    <cellStyle name="Normal_Normativi_Stampanje" xfId="1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opLeftCell="A4" workbookViewId="0">
      <selection activeCell="E32" sqref="E32"/>
    </sheetView>
  </sheetViews>
  <sheetFormatPr defaultRowHeight="12.75"/>
  <cols>
    <col min="1" max="1" width="12.28515625" style="8" customWidth="1"/>
    <col min="2" max="16384" width="9.140625" style="8"/>
  </cols>
  <sheetData>
    <row r="2" spans="1:9" ht="14.25">
      <c r="B2" s="658" t="s">
        <v>17</v>
      </c>
      <c r="C2" s="658"/>
      <c r="D2" s="658"/>
      <c r="E2" s="658"/>
      <c r="F2" s="658"/>
      <c r="G2" s="658"/>
      <c r="H2" s="658"/>
    </row>
    <row r="3" spans="1:9" ht="15.75">
      <c r="B3" s="659" t="s">
        <v>18</v>
      </c>
      <c r="C3" s="659"/>
      <c r="D3" s="659"/>
      <c r="E3" s="659"/>
      <c r="F3" s="659"/>
      <c r="G3" s="659"/>
      <c r="H3" s="659"/>
    </row>
    <row r="6" spans="1:9" ht="18.75">
      <c r="A6" s="660" t="s">
        <v>19</v>
      </c>
      <c r="B6" s="660"/>
      <c r="C6" s="660"/>
      <c r="D6" s="660"/>
      <c r="E6" s="660"/>
      <c r="F6" s="660"/>
      <c r="G6" s="660"/>
      <c r="H6" s="660"/>
      <c r="I6" s="660"/>
    </row>
    <row r="7" spans="1:9" ht="18.75">
      <c r="A7" s="660" t="s">
        <v>20</v>
      </c>
      <c r="B7" s="660"/>
      <c r="C7" s="660"/>
      <c r="D7" s="660"/>
      <c r="E7" s="660"/>
      <c r="F7" s="660"/>
      <c r="G7" s="660"/>
      <c r="H7" s="660"/>
      <c r="I7" s="660"/>
    </row>
    <row r="8" spans="1:9" ht="18.75">
      <c r="A8" s="660" t="s">
        <v>323</v>
      </c>
      <c r="B8" s="660"/>
      <c r="C8" s="660"/>
      <c r="D8" s="660"/>
      <c r="E8" s="660"/>
      <c r="F8" s="660"/>
      <c r="G8" s="660"/>
      <c r="H8" s="660"/>
      <c r="I8" s="660"/>
    </row>
    <row r="9" spans="1:9" ht="18.75">
      <c r="A9" s="660"/>
      <c r="B9" s="660"/>
      <c r="C9" s="660"/>
      <c r="D9" s="660"/>
      <c r="E9" s="660"/>
      <c r="F9" s="660"/>
      <c r="G9" s="660"/>
      <c r="H9" s="660"/>
      <c r="I9" s="660"/>
    </row>
    <row r="10" spans="1:9">
      <c r="B10" s="30" t="s">
        <v>65</v>
      </c>
    </row>
    <row r="12" spans="1:9" ht="14.25">
      <c r="A12" s="195" t="s">
        <v>288</v>
      </c>
      <c r="B12" s="199"/>
      <c r="C12" s="199"/>
      <c r="D12" s="199"/>
      <c r="E12" s="199"/>
      <c r="F12" s="199"/>
      <c r="G12" s="199"/>
      <c r="H12" s="199"/>
      <c r="I12" s="199"/>
    </row>
    <row r="13" spans="1:9" ht="14.25">
      <c r="A13" s="195" t="s">
        <v>289</v>
      </c>
      <c r="B13" s="199"/>
      <c r="C13" s="199"/>
      <c r="D13" s="199"/>
      <c r="E13" s="199"/>
      <c r="F13" s="199"/>
      <c r="G13" s="199"/>
      <c r="H13" s="199"/>
      <c r="I13" s="199"/>
    </row>
    <row r="14" spans="1:9" ht="14.25">
      <c r="A14" s="195" t="s">
        <v>290</v>
      </c>
      <c r="B14" s="199"/>
      <c r="C14" s="199"/>
      <c r="D14" s="199"/>
      <c r="E14" s="199"/>
      <c r="F14" s="199"/>
      <c r="G14" s="199"/>
      <c r="H14" s="199"/>
      <c r="I14" s="199"/>
    </row>
    <row r="15" spans="1:9" ht="14.25">
      <c r="A15" s="195" t="s">
        <v>291</v>
      </c>
      <c r="B15" s="199"/>
      <c r="C15" s="199"/>
      <c r="D15" s="199"/>
      <c r="E15" s="199"/>
      <c r="F15" s="199"/>
      <c r="G15" s="199"/>
      <c r="H15" s="199"/>
      <c r="I15" s="199"/>
    </row>
    <row r="16" spans="1:9" ht="14.25">
      <c r="A16" s="199" t="s">
        <v>191</v>
      </c>
      <c r="B16" s="199"/>
      <c r="C16" s="199"/>
      <c r="D16" s="199"/>
      <c r="E16" s="199"/>
      <c r="F16" s="199"/>
      <c r="G16" s="199"/>
      <c r="H16" s="199"/>
      <c r="I16" s="199"/>
    </row>
    <row r="17" spans="1:9" ht="15.75" customHeight="1">
      <c r="A17" s="199" t="s">
        <v>198</v>
      </c>
      <c r="B17" s="199"/>
      <c r="C17" s="199"/>
      <c r="D17" s="199"/>
      <c r="E17" s="199"/>
      <c r="F17" s="199"/>
      <c r="G17" s="199"/>
      <c r="H17" s="199"/>
      <c r="I17" s="199"/>
    </row>
    <row r="18" spans="1:9" ht="15.75" customHeight="1">
      <c r="A18" s="199" t="s">
        <v>199</v>
      </c>
      <c r="B18" s="199"/>
      <c r="C18" s="199"/>
      <c r="D18" s="199"/>
      <c r="E18" s="199"/>
      <c r="F18" s="199"/>
      <c r="G18" s="199"/>
      <c r="H18" s="199"/>
      <c r="I18" s="199"/>
    </row>
    <row r="19" spans="1:9" ht="14.25">
      <c r="A19" s="199" t="s">
        <v>272</v>
      </c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 t="s">
        <v>207</v>
      </c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 t="s">
        <v>211</v>
      </c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330" t="s">
        <v>209</v>
      </c>
      <c r="B22" s="199"/>
      <c r="C22" s="199"/>
      <c r="D22" s="199"/>
      <c r="E22" s="199"/>
      <c r="F22" s="199"/>
      <c r="G22" s="199"/>
      <c r="H22" s="199"/>
      <c r="I22" s="199"/>
    </row>
    <row r="23" spans="1:9" ht="14.25">
      <c r="A23" s="330" t="s">
        <v>1749</v>
      </c>
      <c r="B23" s="199"/>
      <c r="C23" s="199"/>
      <c r="D23" s="199"/>
      <c r="E23" s="199"/>
      <c r="F23" s="199"/>
      <c r="G23" s="199"/>
      <c r="H23" s="199"/>
      <c r="I23" s="199"/>
    </row>
    <row r="24" spans="1:9" ht="14.25">
      <c r="A24" s="199" t="s">
        <v>273</v>
      </c>
      <c r="B24" s="199"/>
      <c r="C24" s="199"/>
      <c r="D24" s="199"/>
      <c r="E24" s="199"/>
      <c r="F24" s="199"/>
      <c r="G24" s="199"/>
      <c r="H24" s="199"/>
      <c r="I24" s="199"/>
    </row>
    <row r="25" spans="1:9" ht="14.25">
      <c r="A25" s="199" t="s">
        <v>221</v>
      </c>
      <c r="B25" s="199"/>
      <c r="C25" s="199"/>
      <c r="D25" s="199"/>
      <c r="E25" s="199"/>
      <c r="F25" s="199"/>
      <c r="G25" s="199"/>
      <c r="H25" s="199"/>
      <c r="I25" s="199"/>
    </row>
    <row r="26" spans="1:9" ht="14.25">
      <c r="A26" s="199" t="s">
        <v>274</v>
      </c>
      <c r="B26" s="199"/>
      <c r="C26" s="199"/>
      <c r="D26" s="199"/>
      <c r="E26" s="199"/>
      <c r="F26" s="199"/>
      <c r="G26" s="199"/>
      <c r="H26" s="199"/>
      <c r="I26" s="199"/>
    </row>
    <row r="27" spans="1:9" ht="14.25">
      <c r="A27" s="199" t="s">
        <v>136</v>
      </c>
      <c r="B27" s="199"/>
      <c r="C27" s="199"/>
      <c r="D27" s="199"/>
      <c r="E27" s="199"/>
      <c r="F27" s="199"/>
      <c r="G27" s="199"/>
      <c r="H27" s="199"/>
      <c r="I27" s="199"/>
    </row>
    <row r="28" spans="1:9" ht="14.25">
      <c r="A28" s="199" t="s">
        <v>258</v>
      </c>
      <c r="B28" s="199"/>
      <c r="C28" s="199"/>
      <c r="D28" s="199"/>
      <c r="E28" s="199"/>
      <c r="F28" s="199"/>
      <c r="G28" s="199"/>
      <c r="H28" s="199"/>
      <c r="I28" s="199"/>
    </row>
    <row r="29" spans="1:9" ht="14.25">
      <c r="A29" s="199" t="s">
        <v>267</v>
      </c>
      <c r="B29" s="199"/>
      <c r="C29" s="199"/>
      <c r="D29" s="199"/>
      <c r="E29" s="199"/>
      <c r="F29" s="199"/>
      <c r="G29" s="199"/>
      <c r="H29" s="199"/>
      <c r="I29" s="199"/>
    </row>
    <row r="30" spans="1:9" ht="14.25">
      <c r="A30" s="199" t="s">
        <v>269</v>
      </c>
      <c r="B30" s="199"/>
      <c r="C30" s="199"/>
      <c r="D30" s="199"/>
      <c r="E30" s="199"/>
      <c r="F30" s="199"/>
      <c r="G30" s="199"/>
      <c r="H30" s="199"/>
      <c r="I30" s="199"/>
    </row>
    <row r="31" spans="1:9" ht="14.25">
      <c r="A31" s="199" t="s">
        <v>270</v>
      </c>
      <c r="B31" s="199"/>
      <c r="C31" s="199"/>
      <c r="D31" s="199"/>
      <c r="E31" s="199"/>
      <c r="F31" s="199"/>
      <c r="G31" s="199"/>
      <c r="H31" s="199"/>
      <c r="I31" s="199"/>
    </row>
    <row r="32" spans="1:9" ht="14.25">
      <c r="A32" s="199" t="s">
        <v>271</v>
      </c>
      <c r="B32" s="199"/>
      <c r="C32" s="199"/>
      <c r="D32" s="199"/>
      <c r="E32" s="199"/>
      <c r="F32" s="199"/>
      <c r="G32" s="199"/>
      <c r="H32" s="199"/>
      <c r="I32" s="199"/>
    </row>
    <row r="33" spans="1:9" ht="14.25">
      <c r="A33" s="330"/>
      <c r="B33" s="199"/>
      <c r="C33" s="199"/>
      <c r="D33" s="199"/>
      <c r="E33" s="199"/>
      <c r="F33" s="199"/>
      <c r="G33" s="199"/>
      <c r="H33" s="199"/>
      <c r="I33" s="199"/>
    </row>
  </sheetData>
  <mergeCells count="6">
    <mergeCell ref="B2:H2"/>
    <mergeCell ref="B3:H3"/>
    <mergeCell ref="A9:I9"/>
    <mergeCell ref="A6:I6"/>
    <mergeCell ref="A7:I7"/>
    <mergeCell ref="A8:I8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Normal="100" zoomScaleSheetLayoutView="100" workbookViewId="0">
      <selection activeCell="O8" sqref="O8"/>
    </sheetView>
  </sheetViews>
  <sheetFormatPr defaultRowHeight="12.75"/>
  <cols>
    <col min="1" max="1" width="8.140625" style="2" customWidth="1"/>
    <col min="2" max="2" width="24.140625" style="2" customWidth="1"/>
    <col min="3" max="3" width="13.140625" style="2" customWidth="1"/>
    <col min="4" max="7" width="9.7109375" style="2" customWidth="1"/>
    <col min="8" max="256" width="9.140625" style="2"/>
    <col min="257" max="257" width="8.140625" style="2" customWidth="1"/>
    <col min="258" max="258" width="24.140625" style="2" customWidth="1"/>
    <col min="259" max="259" width="13.140625" style="2" customWidth="1"/>
    <col min="260" max="263" width="9.7109375" style="2" customWidth="1"/>
    <col min="264" max="512" width="9.140625" style="2"/>
    <col min="513" max="513" width="8.140625" style="2" customWidth="1"/>
    <col min="514" max="514" width="24.140625" style="2" customWidth="1"/>
    <col min="515" max="515" width="13.140625" style="2" customWidth="1"/>
    <col min="516" max="519" width="9.7109375" style="2" customWidth="1"/>
    <col min="520" max="768" width="9.140625" style="2"/>
    <col min="769" max="769" width="8.140625" style="2" customWidth="1"/>
    <col min="770" max="770" width="24.140625" style="2" customWidth="1"/>
    <col min="771" max="771" width="13.140625" style="2" customWidth="1"/>
    <col min="772" max="775" width="9.7109375" style="2" customWidth="1"/>
    <col min="776" max="1024" width="9.140625" style="2"/>
    <col min="1025" max="1025" width="8.140625" style="2" customWidth="1"/>
    <col min="1026" max="1026" width="24.140625" style="2" customWidth="1"/>
    <col min="1027" max="1027" width="13.140625" style="2" customWidth="1"/>
    <col min="1028" max="1031" width="9.7109375" style="2" customWidth="1"/>
    <col min="1032" max="1280" width="9.140625" style="2"/>
    <col min="1281" max="1281" width="8.140625" style="2" customWidth="1"/>
    <col min="1282" max="1282" width="24.140625" style="2" customWidth="1"/>
    <col min="1283" max="1283" width="13.140625" style="2" customWidth="1"/>
    <col min="1284" max="1287" width="9.7109375" style="2" customWidth="1"/>
    <col min="1288" max="1536" width="9.140625" style="2"/>
    <col min="1537" max="1537" width="8.140625" style="2" customWidth="1"/>
    <col min="1538" max="1538" width="24.140625" style="2" customWidth="1"/>
    <col min="1539" max="1539" width="13.140625" style="2" customWidth="1"/>
    <col min="1540" max="1543" width="9.7109375" style="2" customWidth="1"/>
    <col min="1544" max="1792" width="9.140625" style="2"/>
    <col min="1793" max="1793" width="8.140625" style="2" customWidth="1"/>
    <col min="1794" max="1794" width="24.140625" style="2" customWidth="1"/>
    <col min="1795" max="1795" width="13.140625" style="2" customWidth="1"/>
    <col min="1796" max="1799" width="9.7109375" style="2" customWidth="1"/>
    <col min="1800" max="2048" width="9.140625" style="2"/>
    <col min="2049" max="2049" width="8.140625" style="2" customWidth="1"/>
    <col min="2050" max="2050" width="24.140625" style="2" customWidth="1"/>
    <col min="2051" max="2051" width="13.140625" style="2" customWidth="1"/>
    <col min="2052" max="2055" width="9.7109375" style="2" customWidth="1"/>
    <col min="2056" max="2304" width="9.140625" style="2"/>
    <col min="2305" max="2305" width="8.140625" style="2" customWidth="1"/>
    <col min="2306" max="2306" width="24.140625" style="2" customWidth="1"/>
    <col min="2307" max="2307" width="13.140625" style="2" customWidth="1"/>
    <col min="2308" max="2311" width="9.7109375" style="2" customWidth="1"/>
    <col min="2312" max="2560" width="9.140625" style="2"/>
    <col min="2561" max="2561" width="8.140625" style="2" customWidth="1"/>
    <col min="2562" max="2562" width="24.140625" style="2" customWidth="1"/>
    <col min="2563" max="2563" width="13.140625" style="2" customWidth="1"/>
    <col min="2564" max="2567" width="9.7109375" style="2" customWidth="1"/>
    <col min="2568" max="2816" width="9.140625" style="2"/>
    <col min="2817" max="2817" width="8.140625" style="2" customWidth="1"/>
    <col min="2818" max="2818" width="24.140625" style="2" customWidth="1"/>
    <col min="2819" max="2819" width="13.140625" style="2" customWidth="1"/>
    <col min="2820" max="2823" width="9.7109375" style="2" customWidth="1"/>
    <col min="2824" max="3072" width="9.140625" style="2"/>
    <col min="3073" max="3073" width="8.140625" style="2" customWidth="1"/>
    <col min="3074" max="3074" width="24.140625" style="2" customWidth="1"/>
    <col min="3075" max="3075" width="13.140625" style="2" customWidth="1"/>
    <col min="3076" max="3079" width="9.7109375" style="2" customWidth="1"/>
    <col min="3080" max="3328" width="9.140625" style="2"/>
    <col min="3329" max="3329" width="8.140625" style="2" customWidth="1"/>
    <col min="3330" max="3330" width="24.140625" style="2" customWidth="1"/>
    <col min="3331" max="3331" width="13.140625" style="2" customWidth="1"/>
    <col min="3332" max="3335" width="9.7109375" style="2" customWidth="1"/>
    <col min="3336" max="3584" width="9.140625" style="2"/>
    <col min="3585" max="3585" width="8.140625" style="2" customWidth="1"/>
    <col min="3586" max="3586" width="24.140625" style="2" customWidth="1"/>
    <col min="3587" max="3587" width="13.140625" style="2" customWidth="1"/>
    <col min="3588" max="3591" width="9.7109375" style="2" customWidth="1"/>
    <col min="3592" max="3840" width="9.140625" style="2"/>
    <col min="3841" max="3841" width="8.140625" style="2" customWidth="1"/>
    <col min="3842" max="3842" width="24.140625" style="2" customWidth="1"/>
    <col min="3843" max="3843" width="13.140625" style="2" customWidth="1"/>
    <col min="3844" max="3847" width="9.7109375" style="2" customWidth="1"/>
    <col min="3848" max="4096" width="9.140625" style="2"/>
    <col min="4097" max="4097" width="8.140625" style="2" customWidth="1"/>
    <col min="4098" max="4098" width="24.140625" style="2" customWidth="1"/>
    <col min="4099" max="4099" width="13.140625" style="2" customWidth="1"/>
    <col min="4100" max="4103" width="9.7109375" style="2" customWidth="1"/>
    <col min="4104" max="4352" width="9.140625" style="2"/>
    <col min="4353" max="4353" width="8.140625" style="2" customWidth="1"/>
    <col min="4354" max="4354" width="24.140625" style="2" customWidth="1"/>
    <col min="4355" max="4355" width="13.140625" style="2" customWidth="1"/>
    <col min="4356" max="4359" width="9.7109375" style="2" customWidth="1"/>
    <col min="4360" max="4608" width="9.140625" style="2"/>
    <col min="4609" max="4609" width="8.140625" style="2" customWidth="1"/>
    <col min="4610" max="4610" width="24.140625" style="2" customWidth="1"/>
    <col min="4611" max="4611" width="13.140625" style="2" customWidth="1"/>
    <col min="4612" max="4615" width="9.7109375" style="2" customWidth="1"/>
    <col min="4616" max="4864" width="9.140625" style="2"/>
    <col min="4865" max="4865" width="8.140625" style="2" customWidth="1"/>
    <col min="4866" max="4866" width="24.140625" style="2" customWidth="1"/>
    <col min="4867" max="4867" width="13.140625" style="2" customWidth="1"/>
    <col min="4868" max="4871" width="9.7109375" style="2" customWidth="1"/>
    <col min="4872" max="5120" width="9.140625" style="2"/>
    <col min="5121" max="5121" width="8.140625" style="2" customWidth="1"/>
    <col min="5122" max="5122" width="24.140625" style="2" customWidth="1"/>
    <col min="5123" max="5123" width="13.140625" style="2" customWidth="1"/>
    <col min="5124" max="5127" width="9.7109375" style="2" customWidth="1"/>
    <col min="5128" max="5376" width="9.140625" style="2"/>
    <col min="5377" max="5377" width="8.140625" style="2" customWidth="1"/>
    <col min="5378" max="5378" width="24.140625" style="2" customWidth="1"/>
    <col min="5379" max="5379" width="13.140625" style="2" customWidth="1"/>
    <col min="5380" max="5383" width="9.7109375" style="2" customWidth="1"/>
    <col min="5384" max="5632" width="9.140625" style="2"/>
    <col min="5633" max="5633" width="8.140625" style="2" customWidth="1"/>
    <col min="5634" max="5634" width="24.140625" style="2" customWidth="1"/>
    <col min="5635" max="5635" width="13.140625" style="2" customWidth="1"/>
    <col min="5636" max="5639" width="9.7109375" style="2" customWidth="1"/>
    <col min="5640" max="5888" width="9.140625" style="2"/>
    <col min="5889" max="5889" width="8.140625" style="2" customWidth="1"/>
    <col min="5890" max="5890" width="24.140625" style="2" customWidth="1"/>
    <col min="5891" max="5891" width="13.140625" style="2" customWidth="1"/>
    <col min="5892" max="5895" width="9.7109375" style="2" customWidth="1"/>
    <col min="5896" max="6144" width="9.140625" style="2"/>
    <col min="6145" max="6145" width="8.140625" style="2" customWidth="1"/>
    <col min="6146" max="6146" width="24.140625" style="2" customWidth="1"/>
    <col min="6147" max="6147" width="13.140625" style="2" customWidth="1"/>
    <col min="6148" max="6151" width="9.7109375" style="2" customWidth="1"/>
    <col min="6152" max="6400" width="9.140625" style="2"/>
    <col min="6401" max="6401" width="8.140625" style="2" customWidth="1"/>
    <col min="6402" max="6402" width="24.140625" style="2" customWidth="1"/>
    <col min="6403" max="6403" width="13.140625" style="2" customWidth="1"/>
    <col min="6404" max="6407" width="9.7109375" style="2" customWidth="1"/>
    <col min="6408" max="6656" width="9.140625" style="2"/>
    <col min="6657" max="6657" width="8.140625" style="2" customWidth="1"/>
    <col min="6658" max="6658" width="24.140625" style="2" customWidth="1"/>
    <col min="6659" max="6659" width="13.140625" style="2" customWidth="1"/>
    <col min="6660" max="6663" width="9.7109375" style="2" customWidth="1"/>
    <col min="6664" max="6912" width="9.140625" style="2"/>
    <col min="6913" max="6913" width="8.140625" style="2" customWidth="1"/>
    <col min="6914" max="6914" width="24.140625" style="2" customWidth="1"/>
    <col min="6915" max="6915" width="13.140625" style="2" customWidth="1"/>
    <col min="6916" max="6919" width="9.7109375" style="2" customWidth="1"/>
    <col min="6920" max="7168" width="9.140625" style="2"/>
    <col min="7169" max="7169" width="8.140625" style="2" customWidth="1"/>
    <col min="7170" max="7170" width="24.140625" style="2" customWidth="1"/>
    <col min="7171" max="7171" width="13.140625" style="2" customWidth="1"/>
    <col min="7172" max="7175" width="9.7109375" style="2" customWidth="1"/>
    <col min="7176" max="7424" width="9.140625" style="2"/>
    <col min="7425" max="7425" width="8.140625" style="2" customWidth="1"/>
    <col min="7426" max="7426" width="24.140625" style="2" customWidth="1"/>
    <col min="7427" max="7427" width="13.140625" style="2" customWidth="1"/>
    <col min="7428" max="7431" width="9.7109375" style="2" customWidth="1"/>
    <col min="7432" max="7680" width="9.140625" style="2"/>
    <col min="7681" max="7681" width="8.140625" style="2" customWidth="1"/>
    <col min="7682" max="7682" width="24.140625" style="2" customWidth="1"/>
    <col min="7683" max="7683" width="13.140625" style="2" customWidth="1"/>
    <col min="7684" max="7687" width="9.7109375" style="2" customWidth="1"/>
    <col min="7688" max="7936" width="9.140625" style="2"/>
    <col min="7937" max="7937" width="8.140625" style="2" customWidth="1"/>
    <col min="7938" max="7938" width="24.140625" style="2" customWidth="1"/>
    <col min="7939" max="7939" width="13.140625" style="2" customWidth="1"/>
    <col min="7940" max="7943" width="9.7109375" style="2" customWidth="1"/>
    <col min="7944" max="8192" width="9.140625" style="2"/>
    <col min="8193" max="8193" width="8.140625" style="2" customWidth="1"/>
    <col min="8194" max="8194" width="24.140625" style="2" customWidth="1"/>
    <col min="8195" max="8195" width="13.140625" style="2" customWidth="1"/>
    <col min="8196" max="8199" width="9.7109375" style="2" customWidth="1"/>
    <col min="8200" max="8448" width="9.140625" style="2"/>
    <col min="8449" max="8449" width="8.140625" style="2" customWidth="1"/>
    <col min="8450" max="8450" width="24.140625" style="2" customWidth="1"/>
    <col min="8451" max="8451" width="13.140625" style="2" customWidth="1"/>
    <col min="8452" max="8455" width="9.7109375" style="2" customWidth="1"/>
    <col min="8456" max="8704" width="9.140625" style="2"/>
    <col min="8705" max="8705" width="8.140625" style="2" customWidth="1"/>
    <col min="8706" max="8706" width="24.140625" style="2" customWidth="1"/>
    <col min="8707" max="8707" width="13.140625" style="2" customWidth="1"/>
    <col min="8708" max="8711" width="9.7109375" style="2" customWidth="1"/>
    <col min="8712" max="8960" width="9.140625" style="2"/>
    <col min="8961" max="8961" width="8.140625" style="2" customWidth="1"/>
    <col min="8962" max="8962" width="24.140625" style="2" customWidth="1"/>
    <col min="8963" max="8963" width="13.140625" style="2" customWidth="1"/>
    <col min="8964" max="8967" width="9.7109375" style="2" customWidth="1"/>
    <col min="8968" max="9216" width="9.140625" style="2"/>
    <col min="9217" max="9217" width="8.140625" style="2" customWidth="1"/>
    <col min="9218" max="9218" width="24.140625" style="2" customWidth="1"/>
    <col min="9219" max="9219" width="13.140625" style="2" customWidth="1"/>
    <col min="9220" max="9223" width="9.7109375" style="2" customWidth="1"/>
    <col min="9224" max="9472" width="9.140625" style="2"/>
    <col min="9473" max="9473" width="8.140625" style="2" customWidth="1"/>
    <col min="9474" max="9474" width="24.140625" style="2" customWidth="1"/>
    <col min="9475" max="9475" width="13.140625" style="2" customWidth="1"/>
    <col min="9476" max="9479" width="9.7109375" style="2" customWidth="1"/>
    <col min="9480" max="9728" width="9.140625" style="2"/>
    <col min="9729" max="9729" width="8.140625" style="2" customWidth="1"/>
    <col min="9730" max="9730" width="24.140625" style="2" customWidth="1"/>
    <col min="9731" max="9731" width="13.140625" style="2" customWidth="1"/>
    <col min="9732" max="9735" width="9.7109375" style="2" customWidth="1"/>
    <col min="9736" max="9984" width="9.140625" style="2"/>
    <col min="9985" max="9985" width="8.140625" style="2" customWidth="1"/>
    <col min="9986" max="9986" width="24.140625" style="2" customWidth="1"/>
    <col min="9987" max="9987" width="13.140625" style="2" customWidth="1"/>
    <col min="9988" max="9991" width="9.7109375" style="2" customWidth="1"/>
    <col min="9992" max="10240" width="9.140625" style="2"/>
    <col min="10241" max="10241" width="8.140625" style="2" customWidth="1"/>
    <col min="10242" max="10242" width="24.140625" style="2" customWidth="1"/>
    <col min="10243" max="10243" width="13.140625" style="2" customWidth="1"/>
    <col min="10244" max="10247" width="9.7109375" style="2" customWidth="1"/>
    <col min="10248" max="10496" width="9.140625" style="2"/>
    <col min="10497" max="10497" width="8.140625" style="2" customWidth="1"/>
    <col min="10498" max="10498" width="24.140625" style="2" customWidth="1"/>
    <col min="10499" max="10499" width="13.140625" style="2" customWidth="1"/>
    <col min="10500" max="10503" width="9.7109375" style="2" customWidth="1"/>
    <col min="10504" max="10752" width="9.140625" style="2"/>
    <col min="10753" max="10753" width="8.140625" style="2" customWidth="1"/>
    <col min="10754" max="10754" width="24.140625" style="2" customWidth="1"/>
    <col min="10755" max="10755" width="13.140625" style="2" customWidth="1"/>
    <col min="10756" max="10759" width="9.7109375" style="2" customWidth="1"/>
    <col min="10760" max="11008" width="9.140625" style="2"/>
    <col min="11009" max="11009" width="8.140625" style="2" customWidth="1"/>
    <col min="11010" max="11010" width="24.140625" style="2" customWidth="1"/>
    <col min="11011" max="11011" width="13.140625" style="2" customWidth="1"/>
    <col min="11012" max="11015" width="9.7109375" style="2" customWidth="1"/>
    <col min="11016" max="11264" width="9.140625" style="2"/>
    <col min="11265" max="11265" width="8.140625" style="2" customWidth="1"/>
    <col min="11266" max="11266" width="24.140625" style="2" customWidth="1"/>
    <col min="11267" max="11267" width="13.140625" style="2" customWidth="1"/>
    <col min="11268" max="11271" width="9.7109375" style="2" customWidth="1"/>
    <col min="11272" max="11520" width="9.140625" style="2"/>
    <col min="11521" max="11521" width="8.140625" style="2" customWidth="1"/>
    <col min="11522" max="11522" width="24.140625" style="2" customWidth="1"/>
    <col min="11523" max="11523" width="13.140625" style="2" customWidth="1"/>
    <col min="11524" max="11527" width="9.7109375" style="2" customWidth="1"/>
    <col min="11528" max="11776" width="9.140625" style="2"/>
    <col min="11777" max="11777" width="8.140625" style="2" customWidth="1"/>
    <col min="11778" max="11778" width="24.140625" style="2" customWidth="1"/>
    <col min="11779" max="11779" width="13.140625" style="2" customWidth="1"/>
    <col min="11780" max="11783" width="9.7109375" style="2" customWidth="1"/>
    <col min="11784" max="12032" width="9.140625" style="2"/>
    <col min="12033" max="12033" width="8.140625" style="2" customWidth="1"/>
    <col min="12034" max="12034" width="24.140625" style="2" customWidth="1"/>
    <col min="12035" max="12035" width="13.140625" style="2" customWidth="1"/>
    <col min="12036" max="12039" width="9.7109375" style="2" customWidth="1"/>
    <col min="12040" max="12288" width="9.140625" style="2"/>
    <col min="12289" max="12289" width="8.140625" style="2" customWidth="1"/>
    <col min="12290" max="12290" width="24.140625" style="2" customWidth="1"/>
    <col min="12291" max="12291" width="13.140625" style="2" customWidth="1"/>
    <col min="12292" max="12295" width="9.7109375" style="2" customWidth="1"/>
    <col min="12296" max="12544" width="9.140625" style="2"/>
    <col min="12545" max="12545" width="8.140625" style="2" customWidth="1"/>
    <col min="12546" max="12546" width="24.140625" style="2" customWidth="1"/>
    <col min="12547" max="12547" width="13.140625" style="2" customWidth="1"/>
    <col min="12548" max="12551" width="9.7109375" style="2" customWidth="1"/>
    <col min="12552" max="12800" width="9.140625" style="2"/>
    <col min="12801" max="12801" width="8.140625" style="2" customWidth="1"/>
    <col min="12802" max="12802" width="24.140625" style="2" customWidth="1"/>
    <col min="12803" max="12803" width="13.140625" style="2" customWidth="1"/>
    <col min="12804" max="12807" width="9.7109375" style="2" customWidth="1"/>
    <col min="12808" max="13056" width="9.140625" style="2"/>
    <col min="13057" max="13057" width="8.140625" style="2" customWidth="1"/>
    <col min="13058" max="13058" width="24.140625" style="2" customWidth="1"/>
    <col min="13059" max="13059" width="13.140625" style="2" customWidth="1"/>
    <col min="13060" max="13063" width="9.7109375" style="2" customWidth="1"/>
    <col min="13064" max="13312" width="9.140625" style="2"/>
    <col min="13313" max="13313" width="8.140625" style="2" customWidth="1"/>
    <col min="13314" max="13314" width="24.140625" style="2" customWidth="1"/>
    <col min="13315" max="13315" width="13.140625" style="2" customWidth="1"/>
    <col min="13316" max="13319" width="9.7109375" style="2" customWidth="1"/>
    <col min="13320" max="13568" width="9.140625" style="2"/>
    <col min="13569" max="13569" width="8.140625" style="2" customWidth="1"/>
    <col min="13570" max="13570" width="24.140625" style="2" customWidth="1"/>
    <col min="13571" max="13571" width="13.140625" style="2" customWidth="1"/>
    <col min="13572" max="13575" width="9.7109375" style="2" customWidth="1"/>
    <col min="13576" max="13824" width="9.140625" style="2"/>
    <col min="13825" max="13825" width="8.140625" style="2" customWidth="1"/>
    <col min="13826" max="13826" width="24.140625" style="2" customWidth="1"/>
    <col min="13827" max="13827" width="13.140625" style="2" customWidth="1"/>
    <col min="13828" max="13831" width="9.7109375" style="2" customWidth="1"/>
    <col min="13832" max="14080" width="9.140625" style="2"/>
    <col min="14081" max="14081" width="8.140625" style="2" customWidth="1"/>
    <col min="14082" max="14082" width="24.140625" style="2" customWidth="1"/>
    <col min="14083" max="14083" width="13.140625" style="2" customWidth="1"/>
    <col min="14084" max="14087" width="9.7109375" style="2" customWidth="1"/>
    <col min="14088" max="14336" width="9.140625" style="2"/>
    <col min="14337" max="14337" width="8.140625" style="2" customWidth="1"/>
    <col min="14338" max="14338" width="24.140625" style="2" customWidth="1"/>
    <col min="14339" max="14339" width="13.140625" style="2" customWidth="1"/>
    <col min="14340" max="14343" width="9.7109375" style="2" customWidth="1"/>
    <col min="14344" max="14592" width="9.140625" style="2"/>
    <col min="14593" max="14593" width="8.140625" style="2" customWidth="1"/>
    <col min="14594" max="14594" width="24.140625" style="2" customWidth="1"/>
    <col min="14595" max="14595" width="13.140625" style="2" customWidth="1"/>
    <col min="14596" max="14599" width="9.7109375" style="2" customWidth="1"/>
    <col min="14600" max="14848" width="9.140625" style="2"/>
    <col min="14849" max="14849" width="8.140625" style="2" customWidth="1"/>
    <col min="14850" max="14850" width="24.140625" style="2" customWidth="1"/>
    <col min="14851" max="14851" width="13.140625" style="2" customWidth="1"/>
    <col min="14852" max="14855" width="9.7109375" style="2" customWidth="1"/>
    <col min="14856" max="15104" width="9.140625" style="2"/>
    <col min="15105" max="15105" width="8.140625" style="2" customWidth="1"/>
    <col min="15106" max="15106" width="24.140625" style="2" customWidth="1"/>
    <col min="15107" max="15107" width="13.140625" style="2" customWidth="1"/>
    <col min="15108" max="15111" width="9.7109375" style="2" customWidth="1"/>
    <col min="15112" max="15360" width="9.140625" style="2"/>
    <col min="15361" max="15361" width="8.140625" style="2" customWidth="1"/>
    <col min="15362" max="15362" width="24.140625" style="2" customWidth="1"/>
    <col min="15363" max="15363" width="13.140625" style="2" customWidth="1"/>
    <col min="15364" max="15367" width="9.7109375" style="2" customWidth="1"/>
    <col min="15368" max="15616" width="9.140625" style="2"/>
    <col min="15617" max="15617" width="8.140625" style="2" customWidth="1"/>
    <col min="15618" max="15618" width="24.140625" style="2" customWidth="1"/>
    <col min="15619" max="15619" width="13.140625" style="2" customWidth="1"/>
    <col min="15620" max="15623" width="9.7109375" style="2" customWidth="1"/>
    <col min="15624" max="15872" width="9.140625" style="2"/>
    <col min="15873" max="15873" width="8.140625" style="2" customWidth="1"/>
    <col min="15874" max="15874" width="24.140625" style="2" customWidth="1"/>
    <col min="15875" max="15875" width="13.140625" style="2" customWidth="1"/>
    <col min="15876" max="15879" width="9.7109375" style="2" customWidth="1"/>
    <col min="15880" max="16128" width="9.140625" style="2"/>
    <col min="16129" max="16129" width="8.140625" style="2" customWidth="1"/>
    <col min="16130" max="16130" width="24.140625" style="2" customWidth="1"/>
    <col min="16131" max="16131" width="13.140625" style="2" customWidth="1"/>
    <col min="16132" max="16135" width="9.7109375" style="2" customWidth="1"/>
    <col min="16136" max="16384" width="9.140625" style="2"/>
  </cols>
  <sheetData>
    <row r="1" spans="1:9" s="1" customFormat="1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9">
      <c r="A2" s="296"/>
      <c r="B2" s="297" t="s">
        <v>166</v>
      </c>
      <c r="C2" s="298">
        <v>7041357</v>
      </c>
      <c r="D2" s="299"/>
      <c r="E2" s="299"/>
      <c r="F2" s="299"/>
      <c r="G2" s="300"/>
    </row>
    <row r="3" spans="1:9">
      <c r="A3" s="296"/>
      <c r="B3" s="297" t="s">
        <v>168</v>
      </c>
      <c r="C3" s="403">
        <v>43465</v>
      </c>
      <c r="D3" s="299"/>
      <c r="E3" s="299"/>
      <c r="F3" s="299"/>
      <c r="G3" s="300"/>
    </row>
    <row r="4" spans="1:9" ht="15.75" customHeight="1">
      <c r="A4" s="296"/>
      <c r="B4" s="297" t="s">
        <v>167</v>
      </c>
      <c r="C4" s="301" t="s">
        <v>1845</v>
      </c>
      <c r="D4" s="302"/>
      <c r="E4" s="302"/>
      <c r="F4" s="302"/>
      <c r="G4" s="303"/>
    </row>
    <row r="5" spans="1:9">
      <c r="F5" s="2" t="s">
        <v>1846</v>
      </c>
    </row>
    <row r="6" spans="1:9" ht="34.5" customHeight="1">
      <c r="A6" s="692" t="s">
        <v>163</v>
      </c>
      <c r="B6" s="693" t="s">
        <v>54</v>
      </c>
      <c r="C6" s="693" t="s">
        <v>164</v>
      </c>
      <c r="D6" s="693" t="s">
        <v>303</v>
      </c>
      <c r="E6" s="693"/>
      <c r="F6" s="693" t="s">
        <v>206</v>
      </c>
      <c r="G6" s="693"/>
    </row>
    <row r="7" spans="1:9" ht="56.25" customHeight="1" thickBot="1">
      <c r="A7" s="692"/>
      <c r="B7" s="693"/>
      <c r="C7" s="693"/>
      <c r="D7" s="242" t="s">
        <v>324</v>
      </c>
      <c r="E7" s="242" t="s">
        <v>1837</v>
      </c>
      <c r="F7" s="242" t="s">
        <v>324</v>
      </c>
      <c r="G7" s="242" t="s">
        <v>1837</v>
      </c>
      <c r="H7" s="418" t="s">
        <v>303</v>
      </c>
      <c r="I7" s="418" t="s">
        <v>206</v>
      </c>
    </row>
    <row r="8" spans="1:9" ht="24.95" customHeight="1" thickTop="1">
      <c r="A8" s="405">
        <v>140</v>
      </c>
      <c r="B8" s="406" t="s">
        <v>1842</v>
      </c>
      <c r="C8" s="104">
        <v>3</v>
      </c>
      <c r="D8" s="407">
        <v>94</v>
      </c>
      <c r="E8" s="407">
        <v>74</v>
      </c>
      <c r="F8" s="408">
        <v>847</v>
      </c>
      <c r="G8" s="408">
        <v>739</v>
      </c>
      <c r="H8" s="409">
        <f>E8/D8</f>
        <v>0.78723404255319152</v>
      </c>
      <c r="I8" s="409">
        <f>G8/F8</f>
        <v>0.87249114521841797</v>
      </c>
    </row>
    <row r="9" spans="1:9" ht="24.95" customHeight="1">
      <c r="A9" s="410">
        <v>132</v>
      </c>
      <c r="B9" s="411" t="s">
        <v>1843</v>
      </c>
      <c r="C9" s="104"/>
      <c r="D9" s="407">
        <v>5</v>
      </c>
      <c r="E9" s="407">
        <v>9</v>
      </c>
      <c r="F9" s="408">
        <v>77</v>
      </c>
      <c r="G9" s="408">
        <v>268</v>
      </c>
      <c r="H9" s="409">
        <f>E9/D9</f>
        <v>1.8</v>
      </c>
      <c r="I9" s="409">
        <f>G9/F9</f>
        <v>3.4805194805194803</v>
      </c>
    </row>
    <row r="10" spans="1:9" ht="24.95" customHeight="1">
      <c r="A10" s="412">
        <v>126</v>
      </c>
      <c r="B10" s="413" t="s">
        <v>1844</v>
      </c>
      <c r="C10" s="104"/>
      <c r="D10" s="407">
        <v>1</v>
      </c>
      <c r="E10" s="407"/>
      <c r="F10" s="408">
        <v>1</v>
      </c>
      <c r="G10" s="408"/>
      <c r="H10" s="409">
        <f>E10/D10</f>
        <v>0</v>
      </c>
      <c r="I10" s="409">
        <f>G10/F10</f>
        <v>0</v>
      </c>
    </row>
    <row r="11" spans="1:9" ht="24.95" customHeight="1">
      <c r="A11" s="216"/>
      <c r="B11" s="274"/>
      <c r="C11" s="104"/>
      <c r="D11" s="407"/>
      <c r="E11" s="407"/>
      <c r="F11" s="414"/>
      <c r="G11" s="414"/>
      <c r="H11" s="409"/>
      <c r="I11" s="409"/>
    </row>
    <row r="12" spans="1:9" ht="24.95" customHeight="1">
      <c r="A12" s="216"/>
      <c r="B12" s="274"/>
      <c r="C12" s="104"/>
      <c r="D12" s="407"/>
      <c r="E12" s="407"/>
      <c r="F12" s="414"/>
      <c r="G12" s="414"/>
      <c r="H12" s="409"/>
      <c r="I12" s="409"/>
    </row>
    <row r="13" spans="1:9" ht="24.95" customHeight="1">
      <c r="A13" s="216"/>
      <c r="B13" s="274"/>
      <c r="C13" s="104"/>
      <c r="D13" s="407"/>
      <c r="E13" s="407"/>
      <c r="F13" s="414"/>
      <c r="G13" s="414"/>
      <c r="H13" s="409"/>
      <c r="I13" s="409"/>
    </row>
    <row r="14" spans="1:9" ht="24.95" customHeight="1">
      <c r="A14" s="216"/>
      <c r="B14" s="274"/>
      <c r="C14" s="104"/>
      <c r="D14" s="407"/>
      <c r="E14" s="407"/>
      <c r="F14" s="414"/>
      <c r="G14" s="414"/>
      <c r="H14" s="409"/>
      <c r="I14" s="409"/>
    </row>
    <row r="15" spans="1:9" ht="24.95" customHeight="1">
      <c r="A15" s="216"/>
      <c r="B15" s="274"/>
      <c r="C15" s="104"/>
      <c r="D15" s="407"/>
      <c r="E15" s="407"/>
      <c r="F15" s="414"/>
      <c r="G15" s="414"/>
      <c r="H15" s="409"/>
      <c r="I15" s="409"/>
    </row>
    <row r="16" spans="1:9" ht="24.95" customHeight="1">
      <c r="A16" s="216"/>
      <c r="B16" s="274"/>
      <c r="C16" s="104"/>
      <c r="D16" s="407"/>
      <c r="E16" s="407"/>
      <c r="F16" s="414"/>
      <c r="G16" s="414"/>
      <c r="H16" s="409"/>
      <c r="I16" s="409"/>
    </row>
    <row r="17" spans="1:9" ht="24.95" customHeight="1">
      <c r="A17" s="216"/>
      <c r="B17" s="274"/>
      <c r="C17" s="104"/>
      <c r="D17" s="407"/>
      <c r="E17" s="407"/>
      <c r="F17" s="414"/>
      <c r="G17" s="414"/>
      <c r="H17" s="409"/>
      <c r="I17" s="409"/>
    </row>
    <row r="18" spans="1:9" ht="24.95" customHeight="1">
      <c r="A18" s="691" t="s">
        <v>88</v>
      </c>
      <c r="B18" s="691"/>
      <c r="C18" s="415">
        <v>3</v>
      </c>
      <c r="D18" s="416">
        <v>100</v>
      </c>
      <c r="E18" s="416">
        <v>83</v>
      </c>
      <c r="F18" s="416">
        <v>925</v>
      </c>
      <c r="G18" s="416">
        <v>1007</v>
      </c>
      <c r="H18" s="417">
        <f>E18/D18</f>
        <v>0.83</v>
      </c>
      <c r="I18" s="417">
        <f>G18/F18</f>
        <v>1.0886486486486486</v>
      </c>
    </row>
  </sheetData>
  <mergeCells count="6">
    <mergeCell ref="F6:G6"/>
    <mergeCell ref="A18:B18"/>
    <mergeCell ref="A6:A7"/>
    <mergeCell ref="B6:B7"/>
    <mergeCell ref="C6:C7"/>
    <mergeCell ref="D6:E6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Normal="100" zoomScaleSheetLayoutView="100" workbookViewId="0">
      <selection activeCell="O8" sqref="O8"/>
    </sheetView>
  </sheetViews>
  <sheetFormatPr defaultRowHeight="12.75"/>
  <cols>
    <col min="1" max="1" width="12.140625" style="2" customWidth="1"/>
    <col min="2" max="2" width="29.7109375" style="2" customWidth="1"/>
    <col min="3" max="3" width="15.5703125" style="2" customWidth="1"/>
    <col min="4" max="4" width="11.140625" style="2" customWidth="1"/>
    <col min="5" max="7" width="8.42578125" style="2" customWidth="1"/>
    <col min="8" max="256" width="9.140625" style="2"/>
    <col min="257" max="257" width="12.140625" style="2" customWidth="1"/>
    <col min="258" max="258" width="29.7109375" style="2" customWidth="1"/>
    <col min="259" max="259" width="15.5703125" style="2" customWidth="1"/>
    <col min="260" max="260" width="11.140625" style="2" customWidth="1"/>
    <col min="261" max="263" width="8.42578125" style="2" customWidth="1"/>
    <col min="264" max="512" width="9.140625" style="2"/>
    <col min="513" max="513" width="12.140625" style="2" customWidth="1"/>
    <col min="514" max="514" width="29.7109375" style="2" customWidth="1"/>
    <col min="515" max="515" width="15.5703125" style="2" customWidth="1"/>
    <col min="516" max="516" width="11.140625" style="2" customWidth="1"/>
    <col min="517" max="519" width="8.42578125" style="2" customWidth="1"/>
    <col min="520" max="768" width="9.140625" style="2"/>
    <col min="769" max="769" width="12.140625" style="2" customWidth="1"/>
    <col min="770" max="770" width="29.7109375" style="2" customWidth="1"/>
    <col min="771" max="771" width="15.5703125" style="2" customWidth="1"/>
    <col min="772" max="772" width="11.140625" style="2" customWidth="1"/>
    <col min="773" max="775" width="8.42578125" style="2" customWidth="1"/>
    <col min="776" max="1024" width="9.140625" style="2"/>
    <col min="1025" max="1025" width="12.140625" style="2" customWidth="1"/>
    <col min="1026" max="1026" width="29.7109375" style="2" customWidth="1"/>
    <col min="1027" max="1027" width="15.5703125" style="2" customWidth="1"/>
    <col min="1028" max="1028" width="11.140625" style="2" customWidth="1"/>
    <col min="1029" max="1031" width="8.42578125" style="2" customWidth="1"/>
    <col min="1032" max="1280" width="9.140625" style="2"/>
    <col min="1281" max="1281" width="12.140625" style="2" customWidth="1"/>
    <col min="1282" max="1282" width="29.7109375" style="2" customWidth="1"/>
    <col min="1283" max="1283" width="15.5703125" style="2" customWidth="1"/>
    <col min="1284" max="1284" width="11.140625" style="2" customWidth="1"/>
    <col min="1285" max="1287" width="8.42578125" style="2" customWidth="1"/>
    <col min="1288" max="1536" width="9.140625" style="2"/>
    <col min="1537" max="1537" width="12.140625" style="2" customWidth="1"/>
    <col min="1538" max="1538" width="29.7109375" style="2" customWidth="1"/>
    <col min="1539" max="1539" width="15.5703125" style="2" customWidth="1"/>
    <col min="1540" max="1540" width="11.140625" style="2" customWidth="1"/>
    <col min="1541" max="1543" width="8.42578125" style="2" customWidth="1"/>
    <col min="1544" max="1792" width="9.140625" style="2"/>
    <col min="1793" max="1793" width="12.140625" style="2" customWidth="1"/>
    <col min="1794" max="1794" width="29.7109375" style="2" customWidth="1"/>
    <col min="1795" max="1795" width="15.5703125" style="2" customWidth="1"/>
    <col min="1796" max="1796" width="11.140625" style="2" customWidth="1"/>
    <col min="1797" max="1799" width="8.42578125" style="2" customWidth="1"/>
    <col min="1800" max="2048" width="9.140625" style="2"/>
    <col min="2049" max="2049" width="12.140625" style="2" customWidth="1"/>
    <col min="2050" max="2050" width="29.7109375" style="2" customWidth="1"/>
    <col min="2051" max="2051" width="15.5703125" style="2" customWidth="1"/>
    <col min="2052" max="2052" width="11.140625" style="2" customWidth="1"/>
    <col min="2053" max="2055" width="8.42578125" style="2" customWidth="1"/>
    <col min="2056" max="2304" width="9.140625" style="2"/>
    <col min="2305" max="2305" width="12.140625" style="2" customWidth="1"/>
    <col min="2306" max="2306" width="29.7109375" style="2" customWidth="1"/>
    <col min="2307" max="2307" width="15.5703125" style="2" customWidth="1"/>
    <col min="2308" max="2308" width="11.140625" style="2" customWidth="1"/>
    <col min="2309" max="2311" width="8.42578125" style="2" customWidth="1"/>
    <col min="2312" max="2560" width="9.140625" style="2"/>
    <col min="2561" max="2561" width="12.140625" style="2" customWidth="1"/>
    <col min="2562" max="2562" width="29.7109375" style="2" customWidth="1"/>
    <col min="2563" max="2563" width="15.5703125" style="2" customWidth="1"/>
    <col min="2564" max="2564" width="11.140625" style="2" customWidth="1"/>
    <col min="2565" max="2567" width="8.42578125" style="2" customWidth="1"/>
    <col min="2568" max="2816" width="9.140625" style="2"/>
    <col min="2817" max="2817" width="12.140625" style="2" customWidth="1"/>
    <col min="2818" max="2818" width="29.7109375" style="2" customWidth="1"/>
    <col min="2819" max="2819" width="15.5703125" style="2" customWidth="1"/>
    <col min="2820" max="2820" width="11.140625" style="2" customWidth="1"/>
    <col min="2821" max="2823" width="8.42578125" style="2" customWidth="1"/>
    <col min="2824" max="3072" width="9.140625" style="2"/>
    <col min="3073" max="3073" width="12.140625" style="2" customWidth="1"/>
    <col min="3074" max="3074" width="29.7109375" style="2" customWidth="1"/>
    <col min="3075" max="3075" width="15.5703125" style="2" customWidth="1"/>
    <col min="3076" max="3076" width="11.140625" style="2" customWidth="1"/>
    <col min="3077" max="3079" width="8.42578125" style="2" customWidth="1"/>
    <col min="3080" max="3328" width="9.140625" style="2"/>
    <col min="3329" max="3329" width="12.140625" style="2" customWidth="1"/>
    <col min="3330" max="3330" width="29.7109375" style="2" customWidth="1"/>
    <col min="3331" max="3331" width="15.5703125" style="2" customWidth="1"/>
    <col min="3332" max="3332" width="11.140625" style="2" customWidth="1"/>
    <col min="3333" max="3335" width="8.42578125" style="2" customWidth="1"/>
    <col min="3336" max="3584" width="9.140625" style="2"/>
    <col min="3585" max="3585" width="12.140625" style="2" customWidth="1"/>
    <col min="3586" max="3586" width="29.7109375" style="2" customWidth="1"/>
    <col min="3587" max="3587" width="15.5703125" style="2" customWidth="1"/>
    <col min="3588" max="3588" width="11.140625" style="2" customWidth="1"/>
    <col min="3589" max="3591" width="8.42578125" style="2" customWidth="1"/>
    <col min="3592" max="3840" width="9.140625" style="2"/>
    <col min="3841" max="3841" width="12.140625" style="2" customWidth="1"/>
    <col min="3842" max="3842" width="29.7109375" style="2" customWidth="1"/>
    <col min="3843" max="3843" width="15.5703125" style="2" customWidth="1"/>
    <col min="3844" max="3844" width="11.140625" style="2" customWidth="1"/>
    <col min="3845" max="3847" width="8.42578125" style="2" customWidth="1"/>
    <col min="3848" max="4096" width="9.140625" style="2"/>
    <col min="4097" max="4097" width="12.140625" style="2" customWidth="1"/>
    <col min="4098" max="4098" width="29.7109375" style="2" customWidth="1"/>
    <col min="4099" max="4099" width="15.5703125" style="2" customWidth="1"/>
    <col min="4100" max="4100" width="11.140625" style="2" customWidth="1"/>
    <col min="4101" max="4103" width="8.42578125" style="2" customWidth="1"/>
    <col min="4104" max="4352" width="9.140625" style="2"/>
    <col min="4353" max="4353" width="12.140625" style="2" customWidth="1"/>
    <col min="4354" max="4354" width="29.7109375" style="2" customWidth="1"/>
    <col min="4355" max="4355" width="15.5703125" style="2" customWidth="1"/>
    <col min="4356" max="4356" width="11.140625" style="2" customWidth="1"/>
    <col min="4357" max="4359" width="8.42578125" style="2" customWidth="1"/>
    <col min="4360" max="4608" width="9.140625" style="2"/>
    <col min="4609" max="4609" width="12.140625" style="2" customWidth="1"/>
    <col min="4610" max="4610" width="29.7109375" style="2" customWidth="1"/>
    <col min="4611" max="4611" width="15.5703125" style="2" customWidth="1"/>
    <col min="4612" max="4612" width="11.140625" style="2" customWidth="1"/>
    <col min="4613" max="4615" width="8.42578125" style="2" customWidth="1"/>
    <col min="4616" max="4864" width="9.140625" style="2"/>
    <col min="4865" max="4865" width="12.140625" style="2" customWidth="1"/>
    <col min="4866" max="4866" width="29.7109375" style="2" customWidth="1"/>
    <col min="4867" max="4867" width="15.5703125" style="2" customWidth="1"/>
    <col min="4868" max="4868" width="11.140625" style="2" customWidth="1"/>
    <col min="4869" max="4871" width="8.42578125" style="2" customWidth="1"/>
    <col min="4872" max="5120" width="9.140625" style="2"/>
    <col min="5121" max="5121" width="12.140625" style="2" customWidth="1"/>
    <col min="5122" max="5122" width="29.7109375" style="2" customWidth="1"/>
    <col min="5123" max="5123" width="15.5703125" style="2" customWidth="1"/>
    <col min="5124" max="5124" width="11.140625" style="2" customWidth="1"/>
    <col min="5125" max="5127" width="8.42578125" style="2" customWidth="1"/>
    <col min="5128" max="5376" width="9.140625" style="2"/>
    <col min="5377" max="5377" width="12.140625" style="2" customWidth="1"/>
    <col min="5378" max="5378" width="29.7109375" style="2" customWidth="1"/>
    <col min="5379" max="5379" width="15.5703125" style="2" customWidth="1"/>
    <col min="5380" max="5380" width="11.140625" style="2" customWidth="1"/>
    <col min="5381" max="5383" width="8.42578125" style="2" customWidth="1"/>
    <col min="5384" max="5632" width="9.140625" style="2"/>
    <col min="5633" max="5633" width="12.140625" style="2" customWidth="1"/>
    <col min="5634" max="5634" width="29.7109375" style="2" customWidth="1"/>
    <col min="5635" max="5635" width="15.5703125" style="2" customWidth="1"/>
    <col min="5636" max="5636" width="11.140625" style="2" customWidth="1"/>
    <col min="5637" max="5639" width="8.42578125" style="2" customWidth="1"/>
    <col min="5640" max="5888" width="9.140625" style="2"/>
    <col min="5889" max="5889" width="12.140625" style="2" customWidth="1"/>
    <col min="5890" max="5890" width="29.7109375" style="2" customWidth="1"/>
    <col min="5891" max="5891" width="15.5703125" style="2" customWidth="1"/>
    <col min="5892" max="5892" width="11.140625" style="2" customWidth="1"/>
    <col min="5893" max="5895" width="8.42578125" style="2" customWidth="1"/>
    <col min="5896" max="6144" width="9.140625" style="2"/>
    <col min="6145" max="6145" width="12.140625" style="2" customWidth="1"/>
    <col min="6146" max="6146" width="29.7109375" style="2" customWidth="1"/>
    <col min="6147" max="6147" width="15.5703125" style="2" customWidth="1"/>
    <col min="6148" max="6148" width="11.140625" style="2" customWidth="1"/>
    <col min="6149" max="6151" width="8.42578125" style="2" customWidth="1"/>
    <col min="6152" max="6400" width="9.140625" style="2"/>
    <col min="6401" max="6401" width="12.140625" style="2" customWidth="1"/>
    <col min="6402" max="6402" width="29.7109375" style="2" customWidth="1"/>
    <col min="6403" max="6403" width="15.5703125" style="2" customWidth="1"/>
    <col min="6404" max="6404" width="11.140625" style="2" customWidth="1"/>
    <col min="6405" max="6407" width="8.42578125" style="2" customWidth="1"/>
    <col min="6408" max="6656" width="9.140625" style="2"/>
    <col min="6657" max="6657" width="12.140625" style="2" customWidth="1"/>
    <col min="6658" max="6658" width="29.7109375" style="2" customWidth="1"/>
    <col min="6659" max="6659" width="15.5703125" style="2" customWidth="1"/>
    <col min="6660" max="6660" width="11.140625" style="2" customWidth="1"/>
    <col min="6661" max="6663" width="8.42578125" style="2" customWidth="1"/>
    <col min="6664" max="6912" width="9.140625" style="2"/>
    <col min="6913" max="6913" width="12.140625" style="2" customWidth="1"/>
    <col min="6914" max="6914" width="29.7109375" style="2" customWidth="1"/>
    <col min="6915" max="6915" width="15.5703125" style="2" customWidth="1"/>
    <col min="6916" max="6916" width="11.140625" style="2" customWidth="1"/>
    <col min="6917" max="6919" width="8.42578125" style="2" customWidth="1"/>
    <col min="6920" max="7168" width="9.140625" style="2"/>
    <col min="7169" max="7169" width="12.140625" style="2" customWidth="1"/>
    <col min="7170" max="7170" width="29.7109375" style="2" customWidth="1"/>
    <col min="7171" max="7171" width="15.5703125" style="2" customWidth="1"/>
    <col min="7172" max="7172" width="11.140625" style="2" customWidth="1"/>
    <col min="7173" max="7175" width="8.42578125" style="2" customWidth="1"/>
    <col min="7176" max="7424" width="9.140625" style="2"/>
    <col min="7425" max="7425" width="12.140625" style="2" customWidth="1"/>
    <col min="7426" max="7426" width="29.7109375" style="2" customWidth="1"/>
    <col min="7427" max="7427" width="15.5703125" style="2" customWidth="1"/>
    <col min="7428" max="7428" width="11.140625" style="2" customWidth="1"/>
    <col min="7429" max="7431" width="8.42578125" style="2" customWidth="1"/>
    <col min="7432" max="7680" width="9.140625" style="2"/>
    <col min="7681" max="7681" width="12.140625" style="2" customWidth="1"/>
    <col min="7682" max="7682" width="29.7109375" style="2" customWidth="1"/>
    <col min="7683" max="7683" width="15.5703125" style="2" customWidth="1"/>
    <col min="7684" max="7684" width="11.140625" style="2" customWidth="1"/>
    <col min="7685" max="7687" width="8.42578125" style="2" customWidth="1"/>
    <col min="7688" max="7936" width="9.140625" style="2"/>
    <col min="7937" max="7937" width="12.140625" style="2" customWidth="1"/>
    <col min="7938" max="7938" width="29.7109375" style="2" customWidth="1"/>
    <col min="7939" max="7939" width="15.5703125" style="2" customWidth="1"/>
    <col min="7940" max="7940" width="11.140625" style="2" customWidth="1"/>
    <col min="7941" max="7943" width="8.42578125" style="2" customWidth="1"/>
    <col min="7944" max="8192" width="9.140625" style="2"/>
    <col min="8193" max="8193" width="12.140625" style="2" customWidth="1"/>
    <col min="8194" max="8194" width="29.7109375" style="2" customWidth="1"/>
    <col min="8195" max="8195" width="15.5703125" style="2" customWidth="1"/>
    <col min="8196" max="8196" width="11.140625" style="2" customWidth="1"/>
    <col min="8197" max="8199" width="8.42578125" style="2" customWidth="1"/>
    <col min="8200" max="8448" width="9.140625" style="2"/>
    <col min="8449" max="8449" width="12.140625" style="2" customWidth="1"/>
    <col min="8450" max="8450" width="29.7109375" style="2" customWidth="1"/>
    <col min="8451" max="8451" width="15.5703125" style="2" customWidth="1"/>
    <col min="8452" max="8452" width="11.140625" style="2" customWidth="1"/>
    <col min="8453" max="8455" width="8.42578125" style="2" customWidth="1"/>
    <col min="8456" max="8704" width="9.140625" style="2"/>
    <col min="8705" max="8705" width="12.140625" style="2" customWidth="1"/>
    <col min="8706" max="8706" width="29.7109375" style="2" customWidth="1"/>
    <col min="8707" max="8707" width="15.5703125" style="2" customWidth="1"/>
    <col min="8708" max="8708" width="11.140625" style="2" customWidth="1"/>
    <col min="8709" max="8711" width="8.42578125" style="2" customWidth="1"/>
    <col min="8712" max="8960" width="9.140625" style="2"/>
    <col min="8961" max="8961" width="12.140625" style="2" customWidth="1"/>
    <col min="8962" max="8962" width="29.7109375" style="2" customWidth="1"/>
    <col min="8963" max="8963" width="15.5703125" style="2" customWidth="1"/>
    <col min="8964" max="8964" width="11.140625" style="2" customWidth="1"/>
    <col min="8965" max="8967" width="8.42578125" style="2" customWidth="1"/>
    <col min="8968" max="9216" width="9.140625" style="2"/>
    <col min="9217" max="9217" width="12.140625" style="2" customWidth="1"/>
    <col min="9218" max="9218" width="29.7109375" style="2" customWidth="1"/>
    <col min="9219" max="9219" width="15.5703125" style="2" customWidth="1"/>
    <col min="9220" max="9220" width="11.140625" style="2" customWidth="1"/>
    <col min="9221" max="9223" width="8.42578125" style="2" customWidth="1"/>
    <col min="9224" max="9472" width="9.140625" style="2"/>
    <col min="9473" max="9473" width="12.140625" style="2" customWidth="1"/>
    <col min="9474" max="9474" width="29.7109375" style="2" customWidth="1"/>
    <col min="9475" max="9475" width="15.5703125" style="2" customWidth="1"/>
    <col min="9476" max="9476" width="11.140625" style="2" customWidth="1"/>
    <col min="9477" max="9479" width="8.42578125" style="2" customWidth="1"/>
    <col min="9480" max="9728" width="9.140625" style="2"/>
    <col min="9729" max="9729" width="12.140625" style="2" customWidth="1"/>
    <col min="9730" max="9730" width="29.7109375" style="2" customWidth="1"/>
    <col min="9731" max="9731" width="15.5703125" style="2" customWidth="1"/>
    <col min="9732" max="9732" width="11.140625" style="2" customWidth="1"/>
    <col min="9733" max="9735" width="8.42578125" style="2" customWidth="1"/>
    <col min="9736" max="9984" width="9.140625" style="2"/>
    <col min="9985" max="9985" width="12.140625" style="2" customWidth="1"/>
    <col min="9986" max="9986" width="29.7109375" style="2" customWidth="1"/>
    <col min="9987" max="9987" width="15.5703125" style="2" customWidth="1"/>
    <col min="9988" max="9988" width="11.140625" style="2" customWidth="1"/>
    <col min="9989" max="9991" width="8.42578125" style="2" customWidth="1"/>
    <col min="9992" max="10240" width="9.140625" style="2"/>
    <col min="10241" max="10241" width="12.140625" style="2" customWidth="1"/>
    <col min="10242" max="10242" width="29.7109375" style="2" customWidth="1"/>
    <col min="10243" max="10243" width="15.5703125" style="2" customWidth="1"/>
    <col min="10244" max="10244" width="11.140625" style="2" customWidth="1"/>
    <col min="10245" max="10247" width="8.42578125" style="2" customWidth="1"/>
    <col min="10248" max="10496" width="9.140625" style="2"/>
    <col min="10497" max="10497" width="12.140625" style="2" customWidth="1"/>
    <col min="10498" max="10498" width="29.7109375" style="2" customWidth="1"/>
    <col min="10499" max="10499" width="15.5703125" style="2" customWidth="1"/>
    <col min="10500" max="10500" width="11.140625" style="2" customWidth="1"/>
    <col min="10501" max="10503" width="8.42578125" style="2" customWidth="1"/>
    <col min="10504" max="10752" width="9.140625" style="2"/>
    <col min="10753" max="10753" width="12.140625" style="2" customWidth="1"/>
    <col min="10754" max="10754" width="29.7109375" style="2" customWidth="1"/>
    <col min="10755" max="10755" width="15.5703125" style="2" customWidth="1"/>
    <col min="10756" max="10756" width="11.140625" style="2" customWidth="1"/>
    <col min="10757" max="10759" width="8.42578125" style="2" customWidth="1"/>
    <col min="10760" max="11008" width="9.140625" style="2"/>
    <col min="11009" max="11009" width="12.140625" style="2" customWidth="1"/>
    <col min="11010" max="11010" width="29.7109375" style="2" customWidth="1"/>
    <col min="11011" max="11011" width="15.5703125" style="2" customWidth="1"/>
    <col min="11012" max="11012" width="11.140625" style="2" customWidth="1"/>
    <col min="11013" max="11015" width="8.42578125" style="2" customWidth="1"/>
    <col min="11016" max="11264" width="9.140625" style="2"/>
    <col min="11265" max="11265" width="12.140625" style="2" customWidth="1"/>
    <col min="11266" max="11266" width="29.7109375" style="2" customWidth="1"/>
    <col min="11267" max="11267" width="15.5703125" style="2" customWidth="1"/>
    <col min="11268" max="11268" width="11.140625" style="2" customWidth="1"/>
    <col min="11269" max="11271" width="8.42578125" style="2" customWidth="1"/>
    <col min="11272" max="11520" width="9.140625" style="2"/>
    <col min="11521" max="11521" width="12.140625" style="2" customWidth="1"/>
    <col min="11522" max="11522" width="29.7109375" style="2" customWidth="1"/>
    <col min="11523" max="11523" width="15.5703125" style="2" customWidth="1"/>
    <col min="11524" max="11524" width="11.140625" style="2" customWidth="1"/>
    <col min="11525" max="11527" width="8.42578125" style="2" customWidth="1"/>
    <col min="11528" max="11776" width="9.140625" style="2"/>
    <col min="11777" max="11777" width="12.140625" style="2" customWidth="1"/>
    <col min="11778" max="11778" width="29.7109375" style="2" customWidth="1"/>
    <col min="11779" max="11779" width="15.5703125" style="2" customWidth="1"/>
    <col min="11780" max="11780" width="11.140625" style="2" customWidth="1"/>
    <col min="11781" max="11783" width="8.42578125" style="2" customWidth="1"/>
    <col min="11784" max="12032" width="9.140625" style="2"/>
    <col min="12033" max="12033" width="12.140625" style="2" customWidth="1"/>
    <col min="12034" max="12034" width="29.7109375" style="2" customWidth="1"/>
    <col min="12035" max="12035" width="15.5703125" style="2" customWidth="1"/>
    <col min="12036" max="12036" width="11.140625" style="2" customWidth="1"/>
    <col min="12037" max="12039" width="8.42578125" style="2" customWidth="1"/>
    <col min="12040" max="12288" width="9.140625" style="2"/>
    <col min="12289" max="12289" width="12.140625" style="2" customWidth="1"/>
    <col min="12290" max="12290" width="29.7109375" style="2" customWidth="1"/>
    <col min="12291" max="12291" width="15.5703125" style="2" customWidth="1"/>
    <col min="12292" max="12292" width="11.140625" style="2" customWidth="1"/>
    <col min="12293" max="12295" width="8.42578125" style="2" customWidth="1"/>
    <col min="12296" max="12544" width="9.140625" style="2"/>
    <col min="12545" max="12545" width="12.140625" style="2" customWidth="1"/>
    <col min="12546" max="12546" width="29.7109375" style="2" customWidth="1"/>
    <col min="12547" max="12547" width="15.5703125" style="2" customWidth="1"/>
    <col min="12548" max="12548" width="11.140625" style="2" customWidth="1"/>
    <col min="12549" max="12551" width="8.42578125" style="2" customWidth="1"/>
    <col min="12552" max="12800" width="9.140625" style="2"/>
    <col min="12801" max="12801" width="12.140625" style="2" customWidth="1"/>
    <col min="12802" max="12802" width="29.7109375" style="2" customWidth="1"/>
    <col min="12803" max="12803" width="15.5703125" style="2" customWidth="1"/>
    <col min="12804" max="12804" width="11.140625" style="2" customWidth="1"/>
    <col min="12805" max="12807" width="8.42578125" style="2" customWidth="1"/>
    <col min="12808" max="13056" width="9.140625" style="2"/>
    <col min="13057" max="13057" width="12.140625" style="2" customWidth="1"/>
    <col min="13058" max="13058" width="29.7109375" style="2" customWidth="1"/>
    <col min="13059" max="13059" width="15.5703125" style="2" customWidth="1"/>
    <col min="13060" max="13060" width="11.140625" style="2" customWidth="1"/>
    <col min="13061" max="13063" width="8.42578125" style="2" customWidth="1"/>
    <col min="13064" max="13312" width="9.140625" style="2"/>
    <col min="13313" max="13313" width="12.140625" style="2" customWidth="1"/>
    <col min="13314" max="13314" width="29.7109375" style="2" customWidth="1"/>
    <col min="13315" max="13315" width="15.5703125" style="2" customWidth="1"/>
    <col min="13316" max="13316" width="11.140625" style="2" customWidth="1"/>
    <col min="13317" max="13319" width="8.42578125" style="2" customWidth="1"/>
    <col min="13320" max="13568" width="9.140625" style="2"/>
    <col min="13569" max="13569" width="12.140625" style="2" customWidth="1"/>
    <col min="13570" max="13570" width="29.7109375" style="2" customWidth="1"/>
    <col min="13571" max="13571" width="15.5703125" style="2" customWidth="1"/>
    <col min="13572" max="13572" width="11.140625" style="2" customWidth="1"/>
    <col min="13573" max="13575" width="8.42578125" style="2" customWidth="1"/>
    <col min="13576" max="13824" width="9.140625" style="2"/>
    <col min="13825" max="13825" width="12.140625" style="2" customWidth="1"/>
    <col min="13826" max="13826" width="29.7109375" style="2" customWidth="1"/>
    <col min="13827" max="13827" width="15.5703125" style="2" customWidth="1"/>
    <col min="13828" max="13828" width="11.140625" style="2" customWidth="1"/>
    <col min="13829" max="13831" width="8.42578125" style="2" customWidth="1"/>
    <col min="13832" max="14080" width="9.140625" style="2"/>
    <col min="14081" max="14081" width="12.140625" style="2" customWidth="1"/>
    <col min="14082" max="14082" width="29.7109375" style="2" customWidth="1"/>
    <col min="14083" max="14083" width="15.5703125" style="2" customWidth="1"/>
    <col min="14084" max="14084" width="11.140625" style="2" customWidth="1"/>
    <col min="14085" max="14087" width="8.42578125" style="2" customWidth="1"/>
    <col min="14088" max="14336" width="9.140625" style="2"/>
    <col min="14337" max="14337" width="12.140625" style="2" customWidth="1"/>
    <col min="14338" max="14338" width="29.7109375" style="2" customWidth="1"/>
    <col min="14339" max="14339" width="15.5703125" style="2" customWidth="1"/>
    <col min="14340" max="14340" width="11.140625" style="2" customWidth="1"/>
    <col min="14341" max="14343" width="8.42578125" style="2" customWidth="1"/>
    <col min="14344" max="14592" width="9.140625" style="2"/>
    <col min="14593" max="14593" width="12.140625" style="2" customWidth="1"/>
    <col min="14594" max="14594" width="29.7109375" style="2" customWidth="1"/>
    <col min="14595" max="14595" width="15.5703125" style="2" customWidth="1"/>
    <col min="14596" max="14596" width="11.140625" style="2" customWidth="1"/>
    <col min="14597" max="14599" width="8.42578125" style="2" customWidth="1"/>
    <col min="14600" max="14848" width="9.140625" style="2"/>
    <col min="14849" max="14849" width="12.140625" style="2" customWidth="1"/>
    <col min="14850" max="14850" width="29.7109375" style="2" customWidth="1"/>
    <col min="14851" max="14851" width="15.5703125" style="2" customWidth="1"/>
    <col min="14852" max="14852" width="11.140625" style="2" customWidth="1"/>
    <col min="14853" max="14855" width="8.42578125" style="2" customWidth="1"/>
    <col min="14856" max="15104" width="9.140625" style="2"/>
    <col min="15105" max="15105" width="12.140625" style="2" customWidth="1"/>
    <col min="15106" max="15106" width="29.7109375" style="2" customWidth="1"/>
    <col min="15107" max="15107" width="15.5703125" style="2" customWidth="1"/>
    <col min="15108" max="15108" width="11.140625" style="2" customWidth="1"/>
    <col min="15109" max="15111" width="8.42578125" style="2" customWidth="1"/>
    <col min="15112" max="15360" width="9.140625" style="2"/>
    <col min="15361" max="15361" width="12.140625" style="2" customWidth="1"/>
    <col min="15362" max="15362" width="29.7109375" style="2" customWidth="1"/>
    <col min="15363" max="15363" width="15.5703125" style="2" customWidth="1"/>
    <col min="15364" max="15364" width="11.140625" style="2" customWidth="1"/>
    <col min="15365" max="15367" width="8.42578125" style="2" customWidth="1"/>
    <col min="15368" max="15616" width="9.140625" style="2"/>
    <col min="15617" max="15617" width="12.140625" style="2" customWidth="1"/>
    <col min="15618" max="15618" width="29.7109375" style="2" customWidth="1"/>
    <col min="15619" max="15619" width="15.5703125" style="2" customWidth="1"/>
    <col min="15620" max="15620" width="11.140625" style="2" customWidth="1"/>
    <col min="15621" max="15623" width="8.42578125" style="2" customWidth="1"/>
    <col min="15624" max="15872" width="9.140625" style="2"/>
    <col min="15873" max="15873" width="12.140625" style="2" customWidth="1"/>
    <col min="15874" max="15874" width="29.7109375" style="2" customWidth="1"/>
    <col min="15875" max="15875" width="15.5703125" style="2" customWidth="1"/>
    <col min="15876" max="15876" width="11.140625" style="2" customWidth="1"/>
    <col min="15877" max="15879" width="8.42578125" style="2" customWidth="1"/>
    <col min="15880" max="16128" width="9.140625" style="2"/>
    <col min="16129" max="16129" width="12.140625" style="2" customWidth="1"/>
    <col min="16130" max="16130" width="29.7109375" style="2" customWidth="1"/>
    <col min="16131" max="16131" width="15.5703125" style="2" customWidth="1"/>
    <col min="16132" max="16132" width="11.140625" style="2" customWidth="1"/>
    <col min="16133" max="16135" width="8.42578125" style="2" customWidth="1"/>
    <col min="16136" max="16384" width="9.140625" style="2"/>
  </cols>
  <sheetData>
    <row r="1" spans="1:9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9">
      <c r="A2" s="296"/>
      <c r="B2" s="297" t="s">
        <v>166</v>
      </c>
      <c r="C2" s="298">
        <v>7041357</v>
      </c>
      <c r="D2" s="299"/>
      <c r="E2" s="299"/>
      <c r="F2" s="299"/>
      <c r="G2" s="300"/>
    </row>
    <row r="3" spans="1:9">
      <c r="A3" s="296"/>
      <c r="B3" s="297" t="s">
        <v>168</v>
      </c>
      <c r="C3" s="403">
        <v>43281</v>
      </c>
      <c r="D3" s="299"/>
      <c r="E3" s="299"/>
      <c r="F3" s="299"/>
      <c r="G3" s="300"/>
    </row>
    <row r="4" spans="1:9" ht="14.25">
      <c r="A4" s="296"/>
      <c r="B4" s="297" t="s">
        <v>167</v>
      </c>
      <c r="C4" s="301" t="s">
        <v>272</v>
      </c>
      <c r="D4" s="302"/>
      <c r="E4" s="302"/>
      <c r="F4" s="302"/>
      <c r="G4" s="303"/>
    </row>
    <row r="5" spans="1:9" ht="12.75" customHeight="1">
      <c r="F5" s="2" t="s">
        <v>1847</v>
      </c>
    </row>
    <row r="6" spans="1:9" s="1" customFormat="1" ht="23.25" customHeight="1">
      <c r="A6" s="698" t="s">
        <v>163</v>
      </c>
      <c r="B6" s="700" t="s">
        <v>54</v>
      </c>
      <c r="C6" s="700" t="s">
        <v>131</v>
      </c>
      <c r="D6" s="693" t="s">
        <v>200</v>
      </c>
      <c r="E6" s="693"/>
      <c r="F6" s="694" t="s">
        <v>201</v>
      </c>
      <c r="G6" s="695"/>
    </row>
    <row r="7" spans="1:9" s="1" customFormat="1" ht="56.25" customHeight="1" thickBot="1">
      <c r="A7" s="699"/>
      <c r="B7" s="701"/>
      <c r="C7" s="701"/>
      <c r="D7" s="242" t="s">
        <v>324</v>
      </c>
      <c r="E7" s="242" t="s">
        <v>1837</v>
      </c>
      <c r="F7" s="242" t="s">
        <v>324</v>
      </c>
      <c r="G7" s="242" t="s">
        <v>1837</v>
      </c>
    </row>
    <row r="8" spans="1:9" ht="21.95" customHeight="1" thickTop="1">
      <c r="A8" s="419">
        <v>20021022</v>
      </c>
      <c r="B8" s="420" t="s">
        <v>1848</v>
      </c>
      <c r="C8" s="421">
        <v>85</v>
      </c>
      <c r="D8" s="107">
        <v>398</v>
      </c>
      <c r="E8" s="422">
        <v>368</v>
      </c>
      <c r="F8" s="97">
        <v>14773</v>
      </c>
      <c r="G8" s="97">
        <v>14968</v>
      </c>
      <c r="H8" s="409">
        <f>E8/D8</f>
        <v>0.92462311557788945</v>
      </c>
      <c r="I8" s="409">
        <f>G8/F8</f>
        <v>1.0131997563121911</v>
      </c>
    </row>
    <row r="9" spans="1:9" ht="39.75" customHeight="1">
      <c r="A9" s="423">
        <v>135</v>
      </c>
      <c r="B9" s="411" t="s">
        <v>1849</v>
      </c>
      <c r="C9" s="424">
        <v>30</v>
      </c>
      <c r="D9" s="247">
        <v>170</v>
      </c>
      <c r="E9" s="425">
        <v>168</v>
      </c>
      <c r="F9" s="97">
        <v>5684</v>
      </c>
      <c r="G9" s="97">
        <v>6265</v>
      </c>
      <c r="H9" s="409">
        <f t="shared" ref="H9:H17" si="0">E9/D9</f>
        <v>0.9882352941176471</v>
      </c>
      <c r="I9" s="409">
        <f t="shared" ref="I9:I17" si="1">G9/F9</f>
        <v>1.1022167487684729</v>
      </c>
    </row>
    <row r="10" spans="1:9" ht="41.25" customHeight="1">
      <c r="A10" s="412">
        <v>126</v>
      </c>
      <c r="B10" s="413" t="s">
        <v>1844</v>
      </c>
      <c r="C10" s="424">
        <v>20</v>
      </c>
      <c r="D10" s="108">
        <v>155</v>
      </c>
      <c r="E10" s="425">
        <v>139</v>
      </c>
      <c r="F10" s="97">
        <v>4563</v>
      </c>
      <c r="G10" s="97">
        <v>4479</v>
      </c>
      <c r="H10" s="409">
        <f t="shared" si="0"/>
        <v>0.89677419354838706</v>
      </c>
      <c r="I10" s="409">
        <f t="shared" si="1"/>
        <v>0.98159105851413542</v>
      </c>
    </row>
    <row r="11" spans="1:9" ht="37.5" customHeight="1">
      <c r="A11" s="423">
        <v>124</v>
      </c>
      <c r="B11" s="413" t="s">
        <v>1850</v>
      </c>
      <c r="C11" s="426">
        <v>25</v>
      </c>
      <c r="D11" s="110">
        <v>104</v>
      </c>
      <c r="E11" s="427">
        <v>103</v>
      </c>
      <c r="F11" s="97">
        <v>3486</v>
      </c>
      <c r="G11" s="97">
        <v>4011</v>
      </c>
      <c r="H11" s="409">
        <f t="shared" si="0"/>
        <v>0.99038461538461542</v>
      </c>
      <c r="I11" s="409">
        <f t="shared" si="1"/>
        <v>1.1506024096385543</v>
      </c>
    </row>
    <row r="12" spans="1:9" ht="53.25" customHeight="1">
      <c r="A12" s="410">
        <v>132</v>
      </c>
      <c r="B12" s="411" t="s">
        <v>1843</v>
      </c>
      <c r="C12" s="424">
        <v>15</v>
      </c>
      <c r="D12" s="108">
        <v>71</v>
      </c>
      <c r="E12" s="425">
        <v>74</v>
      </c>
      <c r="F12" s="97">
        <v>1954</v>
      </c>
      <c r="G12" s="97">
        <v>2025</v>
      </c>
      <c r="H12" s="409">
        <f t="shared" si="0"/>
        <v>1.0422535211267605</v>
      </c>
      <c r="I12" s="409">
        <f t="shared" si="1"/>
        <v>1.0363357215967246</v>
      </c>
    </row>
    <row r="13" spans="1:9" ht="21.95" customHeight="1">
      <c r="A13" s="423">
        <v>330</v>
      </c>
      <c r="B13" s="411" t="s">
        <v>1851</v>
      </c>
      <c r="C13" s="426">
        <v>25</v>
      </c>
      <c r="D13" s="110">
        <v>110</v>
      </c>
      <c r="E13" s="427">
        <v>127</v>
      </c>
      <c r="F13" s="97">
        <v>3418</v>
      </c>
      <c r="G13" s="97">
        <v>4476</v>
      </c>
      <c r="H13" s="409">
        <f t="shared" si="0"/>
        <v>1.1545454545454545</v>
      </c>
      <c r="I13" s="409">
        <f t="shared" si="1"/>
        <v>1.3095377413692217</v>
      </c>
    </row>
    <row r="14" spans="1:9" ht="21.95" customHeight="1">
      <c r="A14" s="245"/>
      <c r="B14" s="109"/>
      <c r="C14" s="424"/>
      <c r="D14" s="108"/>
      <c r="E14" s="425"/>
      <c r="F14" s="97"/>
      <c r="G14" s="97"/>
      <c r="H14" s="409"/>
      <c r="I14" s="409"/>
    </row>
    <row r="15" spans="1:9" ht="21.95" customHeight="1">
      <c r="A15" s="245"/>
      <c r="B15" s="109"/>
      <c r="C15" s="424"/>
      <c r="D15" s="108"/>
      <c r="E15" s="425"/>
      <c r="F15" s="97"/>
      <c r="G15" s="97"/>
      <c r="H15" s="409"/>
      <c r="I15" s="409"/>
    </row>
    <row r="16" spans="1:9" ht="21.95" customHeight="1" thickBot="1">
      <c r="A16" s="246"/>
      <c r="B16" s="111"/>
      <c r="C16" s="428"/>
      <c r="D16" s="112"/>
      <c r="E16" s="429"/>
      <c r="F16" s="97"/>
      <c r="G16" s="97"/>
      <c r="H16" s="409"/>
      <c r="I16" s="409"/>
    </row>
    <row r="17" spans="1:9" ht="24.95" customHeight="1" thickTop="1" thickBot="1">
      <c r="A17" s="696" t="s">
        <v>88</v>
      </c>
      <c r="B17" s="697"/>
      <c r="C17" s="430">
        <v>200</v>
      </c>
      <c r="D17" s="431">
        <v>1008</v>
      </c>
      <c r="E17" s="432">
        <v>979</v>
      </c>
      <c r="F17" s="433">
        <v>33878</v>
      </c>
      <c r="G17" s="434">
        <v>36224</v>
      </c>
      <c r="H17" s="409">
        <f t="shared" si="0"/>
        <v>0.97123015873015872</v>
      </c>
      <c r="I17" s="409">
        <f t="shared" si="1"/>
        <v>1.0692484798394237</v>
      </c>
    </row>
    <row r="18" spans="1:9" ht="12.95" customHeight="1"/>
    <row r="19" spans="1:9" ht="12.95" customHeight="1"/>
    <row r="20" spans="1:9" ht="12.95" customHeight="1"/>
    <row r="21" spans="1:9" ht="12.95" customHeight="1"/>
  </sheetData>
  <mergeCells count="6">
    <mergeCell ref="F6:G6"/>
    <mergeCell ref="A17:B17"/>
    <mergeCell ref="A6:A7"/>
    <mergeCell ref="B6:B7"/>
    <mergeCell ref="C6:C7"/>
    <mergeCell ref="D6:E6"/>
  </mergeCells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O8" sqref="O8"/>
    </sheetView>
  </sheetViews>
  <sheetFormatPr defaultRowHeight="12.75"/>
  <cols>
    <col min="1" max="1" width="22.28515625" style="8" customWidth="1"/>
    <col min="2" max="2" width="7.5703125" style="8" customWidth="1"/>
    <col min="3" max="3" width="11.42578125" style="8" customWidth="1"/>
    <col min="4" max="4" width="12.5703125" style="8" customWidth="1"/>
    <col min="5" max="5" width="10.7109375" style="8" customWidth="1"/>
    <col min="6" max="6" width="13" style="8" customWidth="1"/>
    <col min="7" max="256" width="9.140625" style="8"/>
    <col min="257" max="257" width="22.28515625" style="8" customWidth="1"/>
    <col min="258" max="258" width="7.5703125" style="8" customWidth="1"/>
    <col min="259" max="259" width="11.42578125" style="8" customWidth="1"/>
    <col min="260" max="260" width="12.5703125" style="8" customWidth="1"/>
    <col min="261" max="261" width="10.7109375" style="8" customWidth="1"/>
    <col min="262" max="262" width="13" style="8" customWidth="1"/>
    <col min="263" max="512" width="9.140625" style="8"/>
    <col min="513" max="513" width="22.28515625" style="8" customWidth="1"/>
    <col min="514" max="514" width="7.5703125" style="8" customWidth="1"/>
    <col min="515" max="515" width="11.42578125" style="8" customWidth="1"/>
    <col min="516" max="516" width="12.5703125" style="8" customWidth="1"/>
    <col min="517" max="517" width="10.7109375" style="8" customWidth="1"/>
    <col min="518" max="518" width="13" style="8" customWidth="1"/>
    <col min="519" max="768" width="9.140625" style="8"/>
    <col min="769" max="769" width="22.28515625" style="8" customWidth="1"/>
    <col min="770" max="770" width="7.5703125" style="8" customWidth="1"/>
    <col min="771" max="771" width="11.42578125" style="8" customWidth="1"/>
    <col min="772" max="772" width="12.5703125" style="8" customWidth="1"/>
    <col min="773" max="773" width="10.7109375" style="8" customWidth="1"/>
    <col min="774" max="774" width="13" style="8" customWidth="1"/>
    <col min="775" max="1024" width="9.140625" style="8"/>
    <col min="1025" max="1025" width="22.28515625" style="8" customWidth="1"/>
    <col min="1026" max="1026" width="7.5703125" style="8" customWidth="1"/>
    <col min="1027" max="1027" width="11.42578125" style="8" customWidth="1"/>
    <col min="1028" max="1028" width="12.5703125" style="8" customWidth="1"/>
    <col min="1029" max="1029" width="10.7109375" style="8" customWidth="1"/>
    <col min="1030" max="1030" width="13" style="8" customWidth="1"/>
    <col min="1031" max="1280" width="9.140625" style="8"/>
    <col min="1281" max="1281" width="22.28515625" style="8" customWidth="1"/>
    <col min="1282" max="1282" width="7.5703125" style="8" customWidth="1"/>
    <col min="1283" max="1283" width="11.42578125" style="8" customWidth="1"/>
    <col min="1284" max="1284" width="12.5703125" style="8" customWidth="1"/>
    <col min="1285" max="1285" width="10.7109375" style="8" customWidth="1"/>
    <col min="1286" max="1286" width="13" style="8" customWidth="1"/>
    <col min="1287" max="1536" width="9.140625" style="8"/>
    <col min="1537" max="1537" width="22.28515625" style="8" customWidth="1"/>
    <col min="1538" max="1538" width="7.5703125" style="8" customWidth="1"/>
    <col min="1539" max="1539" width="11.42578125" style="8" customWidth="1"/>
    <col min="1540" max="1540" width="12.5703125" style="8" customWidth="1"/>
    <col min="1541" max="1541" width="10.7109375" style="8" customWidth="1"/>
    <col min="1542" max="1542" width="13" style="8" customWidth="1"/>
    <col min="1543" max="1792" width="9.140625" style="8"/>
    <col min="1793" max="1793" width="22.28515625" style="8" customWidth="1"/>
    <col min="1794" max="1794" width="7.5703125" style="8" customWidth="1"/>
    <col min="1795" max="1795" width="11.42578125" style="8" customWidth="1"/>
    <col min="1796" max="1796" width="12.5703125" style="8" customWidth="1"/>
    <col min="1797" max="1797" width="10.7109375" style="8" customWidth="1"/>
    <col min="1798" max="1798" width="13" style="8" customWidth="1"/>
    <col min="1799" max="2048" width="9.140625" style="8"/>
    <col min="2049" max="2049" width="22.28515625" style="8" customWidth="1"/>
    <col min="2050" max="2050" width="7.5703125" style="8" customWidth="1"/>
    <col min="2051" max="2051" width="11.42578125" style="8" customWidth="1"/>
    <col min="2052" max="2052" width="12.5703125" style="8" customWidth="1"/>
    <col min="2053" max="2053" width="10.7109375" style="8" customWidth="1"/>
    <col min="2054" max="2054" width="13" style="8" customWidth="1"/>
    <col min="2055" max="2304" width="9.140625" style="8"/>
    <col min="2305" max="2305" width="22.28515625" style="8" customWidth="1"/>
    <col min="2306" max="2306" width="7.5703125" style="8" customWidth="1"/>
    <col min="2307" max="2307" width="11.42578125" style="8" customWidth="1"/>
    <col min="2308" max="2308" width="12.5703125" style="8" customWidth="1"/>
    <col min="2309" max="2309" width="10.7109375" style="8" customWidth="1"/>
    <col min="2310" max="2310" width="13" style="8" customWidth="1"/>
    <col min="2311" max="2560" width="9.140625" style="8"/>
    <col min="2561" max="2561" width="22.28515625" style="8" customWidth="1"/>
    <col min="2562" max="2562" width="7.5703125" style="8" customWidth="1"/>
    <col min="2563" max="2563" width="11.42578125" style="8" customWidth="1"/>
    <col min="2564" max="2564" width="12.5703125" style="8" customWidth="1"/>
    <col min="2565" max="2565" width="10.7109375" style="8" customWidth="1"/>
    <col min="2566" max="2566" width="13" style="8" customWidth="1"/>
    <col min="2567" max="2816" width="9.140625" style="8"/>
    <col min="2817" max="2817" width="22.28515625" style="8" customWidth="1"/>
    <col min="2818" max="2818" width="7.5703125" style="8" customWidth="1"/>
    <col min="2819" max="2819" width="11.42578125" style="8" customWidth="1"/>
    <col min="2820" max="2820" width="12.5703125" style="8" customWidth="1"/>
    <col min="2821" max="2821" width="10.7109375" style="8" customWidth="1"/>
    <col min="2822" max="2822" width="13" style="8" customWidth="1"/>
    <col min="2823" max="3072" width="9.140625" style="8"/>
    <col min="3073" max="3073" width="22.28515625" style="8" customWidth="1"/>
    <col min="3074" max="3074" width="7.5703125" style="8" customWidth="1"/>
    <col min="3075" max="3075" width="11.42578125" style="8" customWidth="1"/>
    <col min="3076" max="3076" width="12.5703125" style="8" customWidth="1"/>
    <col min="3077" max="3077" width="10.7109375" style="8" customWidth="1"/>
    <col min="3078" max="3078" width="13" style="8" customWidth="1"/>
    <col min="3079" max="3328" width="9.140625" style="8"/>
    <col min="3329" max="3329" width="22.28515625" style="8" customWidth="1"/>
    <col min="3330" max="3330" width="7.5703125" style="8" customWidth="1"/>
    <col min="3331" max="3331" width="11.42578125" style="8" customWidth="1"/>
    <col min="3332" max="3332" width="12.5703125" style="8" customWidth="1"/>
    <col min="3333" max="3333" width="10.7109375" style="8" customWidth="1"/>
    <col min="3334" max="3334" width="13" style="8" customWidth="1"/>
    <col min="3335" max="3584" width="9.140625" style="8"/>
    <col min="3585" max="3585" width="22.28515625" style="8" customWidth="1"/>
    <col min="3586" max="3586" width="7.5703125" style="8" customWidth="1"/>
    <col min="3587" max="3587" width="11.42578125" style="8" customWidth="1"/>
    <col min="3588" max="3588" width="12.5703125" style="8" customWidth="1"/>
    <col min="3589" max="3589" width="10.7109375" style="8" customWidth="1"/>
    <col min="3590" max="3590" width="13" style="8" customWidth="1"/>
    <col min="3591" max="3840" width="9.140625" style="8"/>
    <col min="3841" max="3841" width="22.28515625" style="8" customWidth="1"/>
    <col min="3842" max="3842" width="7.5703125" style="8" customWidth="1"/>
    <col min="3843" max="3843" width="11.42578125" style="8" customWidth="1"/>
    <col min="3844" max="3844" width="12.5703125" style="8" customWidth="1"/>
    <col min="3845" max="3845" width="10.7109375" style="8" customWidth="1"/>
    <col min="3846" max="3846" width="13" style="8" customWidth="1"/>
    <col min="3847" max="4096" width="9.140625" style="8"/>
    <col min="4097" max="4097" width="22.28515625" style="8" customWidth="1"/>
    <col min="4098" max="4098" width="7.5703125" style="8" customWidth="1"/>
    <col min="4099" max="4099" width="11.42578125" style="8" customWidth="1"/>
    <col min="4100" max="4100" width="12.5703125" style="8" customWidth="1"/>
    <col min="4101" max="4101" width="10.7109375" style="8" customWidth="1"/>
    <col min="4102" max="4102" width="13" style="8" customWidth="1"/>
    <col min="4103" max="4352" width="9.140625" style="8"/>
    <col min="4353" max="4353" width="22.28515625" style="8" customWidth="1"/>
    <col min="4354" max="4354" width="7.5703125" style="8" customWidth="1"/>
    <col min="4355" max="4355" width="11.42578125" style="8" customWidth="1"/>
    <col min="4356" max="4356" width="12.5703125" style="8" customWidth="1"/>
    <col min="4357" max="4357" width="10.7109375" style="8" customWidth="1"/>
    <col min="4358" max="4358" width="13" style="8" customWidth="1"/>
    <col min="4359" max="4608" width="9.140625" style="8"/>
    <col min="4609" max="4609" width="22.28515625" style="8" customWidth="1"/>
    <col min="4610" max="4610" width="7.5703125" style="8" customWidth="1"/>
    <col min="4611" max="4611" width="11.42578125" style="8" customWidth="1"/>
    <col min="4612" max="4612" width="12.5703125" style="8" customWidth="1"/>
    <col min="4613" max="4613" width="10.7109375" style="8" customWidth="1"/>
    <col min="4614" max="4614" width="13" style="8" customWidth="1"/>
    <col min="4615" max="4864" width="9.140625" style="8"/>
    <col min="4865" max="4865" width="22.28515625" style="8" customWidth="1"/>
    <col min="4866" max="4866" width="7.5703125" style="8" customWidth="1"/>
    <col min="4867" max="4867" width="11.42578125" style="8" customWidth="1"/>
    <col min="4868" max="4868" width="12.5703125" style="8" customWidth="1"/>
    <col min="4869" max="4869" width="10.7109375" style="8" customWidth="1"/>
    <col min="4870" max="4870" width="13" style="8" customWidth="1"/>
    <col min="4871" max="5120" width="9.140625" style="8"/>
    <col min="5121" max="5121" width="22.28515625" style="8" customWidth="1"/>
    <col min="5122" max="5122" width="7.5703125" style="8" customWidth="1"/>
    <col min="5123" max="5123" width="11.42578125" style="8" customWidth="1"/>
    <col min="5124" max="5124" width="12.5703125" style="8" customWidth="1"/>
    <col min="5125" max="5125" width="10.7109375" style="8" customWidth="1"/>
    <col min="5126" max="5126" width="13" style="8" customWidth="1"/>
    <col min="5127" max="5376" width="9.140625" style="8"/>
    <col min="5377" max="5377" width="22.28515625" style="8" customWidth="1"/>
    <col min="5378" max="5378" width="7.5703125" style="8" customWidth="1"/>
    <col min="5379" max="5379" width="11.42578125" style="8" customWidth="1"/>
    <col min="5380" max="5380" width="12.5703125" style="8" customWidth="1"/>
    <col min="5381" max="5381" width="10.7109375" style="8" customWidth="1"/>
    <col min="5382" max="5382" width="13" style="8" customWidth="1"/>
    <col min="5383" max="5632" width="9.140625" style="8"/>
    <col min="5633" max="5633" width="22.28515625" style="8" customWidth="1"/>
    <col min="5634" max="5634" width="7.5703125" style="8" customWidth="1"/>
    <col min="5635" max="5635" width="11.42578125" style="8" customWidth="1"/>
    <col min="5636" max="5636" width="12.5703125" style="8" customWidth="1"/>
    <col min="5637" max="5637" width="10.7109375" style="8" customWidth="1"/>
    <col min="5638" max="5638" width="13" style="8" customWidth="1"/>
    <col min="5639" max="5888" width="9.140625" style="8"/>
    <col min="5889" max="5889" width="22.28515625" style="8" customWidth="1"/>
    <col min="5890" max="5890" width="7.5703125" style="8" customWidth="1"/>
    <col min="5891" max="5891" width="11.42578125" style="8" customWidth="1"/>
    <col min="5892" max="5892" width="12.5703125" style="8" customWidth="1"/>
    <col min="5893" max="5893" width="10.7109375" style="8" customWidth="1"/>
    <col min="5894" max="5894" width="13" style="8" customWidth="1"/>
    <col min="5895" max="6144" width="9.140625" style="8"/>
    <col min="6145" max="6145" width="22.28515625" style="8" customWidth="1"/>
    <col min="6146" max="6146" width="7.5703125" style="8" customWidth="1"/>
    <col min="6147" max="6147" width="11.42578125" style="8" customWidth="1"/>
    <col min="6148" max="6148" width="12.5703125" style="8" customWidth="1"/>
    <col min="6149" max="6149" width="10.7109375" style="8" customWidth="1"/>
    <col min="6150" max="6150" width="13" style="8" customWidth="1"/>
    <col min="6151" max="6400" width="9.140625" style="8"/>
    <col min="6401" max="6401" width="22.28515625" style="8" customWidth="1"/>
    <col min="6402" max="6402" width="7.5703125" style="8" customWidth="1"/>
    <col min="6403" max="6403" width="11.42578125" style="8" customWidth="1"/>
    <col min="6404" max="6404" width="12.5703125" style="8" customWidth="1"/>
    <col min="6405" max="6405" width="10.7109375" style="8" customWidth="1"/>
    <col min="6406" max="6406" width="13" style="8" customWidth="1"/>
    <col min="6407" max="6656" width="9.140625" style="8"/>
    <col min="6657" max="6657" width="22.28515625" style="8" customWidth="1"/>
    <col min="6658" max="6658" width="7.5703125" style="8" customWidth="1"/>
    <col min="6659" max="6659" width="11.42578125" style="8" customWidth="1"/>
    <col min="6660" max="6660" width="12.5703125" style="8" customWidth="1"/>
    <col min="6661" max="6661" width="10.7109375" style="8" customWidth="1"/>
    <col min="6662" max="6662" width="13" style="8" customWidth="1"/>
    <col min="6663" max="6912" width="9.140625" style="8"/>
    <col min="6913" max="6913" width="22.28515625" style="8" customWidth="1"/>
    <col min="6914" max="6914" width="7.5703125" style="8" customWidth="1"/>
    <col min="6915" max="6915" width="11.42578125" style="8" customWidth="1"/>
    <col min="6916" max="6916" width="12.5703125" style="8" customWidth="1"/>
    <col min="6917" max="6917" width="10.7109375" style="8" customWidth="1"/>
    <col min="6918" max="6918" width="13" style="8" customWidth="1"/>
    <col min="6919" max="7168" width="9.140625" style="8"/>
    <col min="7169" max="7169" width="22.28515625" style="8" customWidth="1"/>
    <col min="7170" max="7170" width="7.5703125" style="8" customWidth="1"/>
    <col min="7171" max="7171" width="11.42578125" style="8" customWidth="1"/>
    <col min="7172" max="7172" width="12.5703125" style="8" customWidth="1"/>
    <col min="7173" max="7173" width="10.7109375" style="8" customWidth="1"/>
    <col min="7174" max="7174" width="13" style="8" customWidth="1"/>
    <col min="7175" max="7424" width="9.140625" style="8"/>
    <col min="7425" max="7425" width="22.28515625" style="8" customWidth="1"/>
    <col min="7426" max="7426" width="7.5703125" style="8" customWidth="1"/>
    <col min="7427" max="7427" width="11.42578125" style="8" customWidth="1"/>
    <col min="7428" max="7428" width="12.5703125" style="8" customWidth="1"/>
    <col min="7429" max="7429" width="10.7109375" style="8" customWidth="1"/>
    <col min="7430" max="7430" width="13" style="8" customWidth="1"/>
    <col min="7431" max="7680" width="9.140625" style="8"/>
    <col min="7681" max="7681" width="22.28515625" style="8" customWidth="1"/>
    <col min="7682" max="7682" width="7.5703125" style="8" customWidth="1"/>
    <col min="7683" max="7683" width="11.42578125" style="8" customWidth="1"/>
    <col min="7684" max="7684" width="12.5703125" style="8" customWidth="1"/>
    <col min="7685" max="7685" width="10.7109375" style="8" customWidth="1"/>
    <col min="7686" max="7686" width="13" style="8" customWidth="1"/>
    <col min="7687" max="7936" width="9.140625" style="8"/>
    <col min="7937" max="7937" width="22.28515625" style="8" customWidth="1"/>
    <col min="7938" max="7938" width="7.5703125" style="8" customWidth="1"/>
    <col min="7939" max="7939" width="11.42578125" style="8" customWidth="1"/>
    <col min="7940" max="7940" width="12.5703125" style="8" customWidth="1"/>
    <col min="7941" max="7941" width="10.7109375" style="8" customWidth="1"/>
    <col min="7942" max="7942" width="13" style="8" customWidth="1"/>
    <col min="7943" max="8192" width="9.140625" style="8"/>
    <col min="8193" max="8193" width="22.28515625" style="8" customWidth="1"/>
    <col min="8194" max="8194" width="7.5703125" style="8" customWidth="1"/>
    <col min="8195" max="8195" width="11.42578125" style="8" customWidth="1"/>
    <col min="8196" max="8196" width="12.5703125" style="8" customWidth="1"/>
    <col min="8197" max="8197" width="10.7109375" style="8" customWidth="1"/>
    <col min="8198" max="8198" width="13" style="8" customWidth="1"/>
    <col min="8199" max="8448" width="9.140625" style="8"/>
    <col min="8449" max="8449" width="22.28515625" style="8" customWidth="1"/>
    <col min="8450" max="8450" width="7.5703125" style="8" customWidth="1"/>
    <col min="8451" max="8451" width="11.42578125" style="8" customWidth="1"/>
    <col min="8452" max="8452" width="12.5703125" style="8" customWidth="1"/>
    <col min="8453" max="8453" width="10.7109375" style="8" customWidth="1"/>
    <col min="8454" max="8454" width="13" style="8" customWidth="1"/>
    <col min="8455" max="8704" width="9.140625" style="8"/>
    <col min="8705" max="8705" width="22.28515625" style="8" customWidth="1"/>
    <col min="8706" max="8706" width="7.5703125" style="8" customWidth="1"/>
    <col min="8707" max="8707" width="11.42578125" style="8" customWidth="1"/>
    <col min="8708" max="8708" width="12.5703125" style="8" customWidth="1"/>
    <col min="8709" max="8709" width="10.7109375" style="8" customWidth="1"/>
    <col min="8710" max="8710" width="13" style="8" customWidth="1"/>
    <col min="8711" max="8960" width="9.140625" style="8"/>
    <col min="8961" max="8961" width="22.28515625" style="8" customWidth="1"/>
    <col min="8962" max="8962" width="7.5703125" style="8" customWidth="1"/>
    <col min="8963" max="8963" width="11.42578125" style="8" customWidth="1"/>
    <col min="8964" max="8964" width="12.5703125" style="8" customWidth="1"/>
    <col min="8965" max="8965" width="10.7109375" style="8" customWidth="1"/>
    <col min="8966" max="8966" width="13" style="8" customWidth="1"/>
    <col min="8967" max="9216" width="9.140625" style="8"/>
    <col min="9217" max="9217" width="22.28515625" style="8" customWidth="1"/>
    <col min="9218" max="9218" width="7.5703125" style="8" customWidth="1"/>
    <col min="9219" max="9219" width="11.42578125" style="8" customWidth="1"/>
    <col min="9220" max="9220" width="12.5703125" style="8" customWidth="1"/>
    <col min="9221" max="9221" width="10.7109375" style="8" customWidth="1"/>
    <col min="9222" max="9222" width="13" style="8" customWidth="1"/>
    <col min="9223" max="9472" width="9.140625" style="8"/>
    <col min="9473" max="9473" width="22.28515625" style="8" customWidth="1"/>
    <col min="9474" max="9474" width="7.5703125" style="8" customWidth="1"/>
    <col min="9475" max="9475" width="11.42578125" style="8" customWidth="1"/>
    <col min="9476" max="9476" width="12.5703125" style="8" customWidth="1"/>
    <col min="9477" max="9477" width="10.7109375" style="8" customWidth="1"/>
    <col min="9478" max="9478" width="13" style="8" customWidth="1"/>
    <col min="9479" max="9728" width="9.140625" style="8"/>
    <col min="9729" max="9729" width="22.28515625" style="8" customWidth="1"/>
    <col min="9730" max="9730" width="7.5703125" style="8" customWidth="1"/>
    <col min="9731" max="9731" width="11.42578125" style="8" customWidth="1"/>
    <col min="9732" max="9732" width="12.5703125" style="8" customWidth="1"/>
    <col min="9733" max="9733" width="10.7109375" style="8" customWidth="1"/>
    <col min="9734" max="9734" width="13" style="8" customWidth="1"/>
    <col min="9735" max="9984" width="9.140625" style="8"/>
    <col min="9985" max="9985" width="22.28515625" style="8" customWidth="1"/>
    <col min="9986" max="9986" width="7.5703125" style="8" customWidth="1"/>
    <col min="9987" max="9987" width="11.42578125" style="8" customWidth="1"/>
    <col min="9988" max="9988" width="12.5703125" style="8" customWidth="1"/>
    <col min="9989" max="9989" width="10.7109375" style="8" customWidth="1"/>
    <col min="9990" max="9990" width="13" style="8" customWidth="1"/>
    <col min="9991" max="10240" width="9.140625" style="8"/>
    <col min="10241" max="10241" width="22.28515625" style="8" customWidth="1"/>
    <col min="10242" max="10242" width="7.5703125" style="8" customWidth="1"/>
    <col min="10243" max="10243" width="11.42578125" style="8" customWidth="1"/>
    <col min="10244" max="10244" width="12.5703125" style="8" customWidth="1"/>
    <col min="10245" max="10245" width="10.7109375" style="8" customWidth="1"/>
    <col min="10246" max="10246" width="13" style="8" customWidth="1"/>
    <col min="10247" max="10496" width="9.140625" style="8"/>
    <col min="10497" max="10497" width="22.28515625" style="8" customWidth="1"/>
    <col min="10498" max="10498" width="7.5703125" style="8" customWidth="1"/>
    <col min="10499" max="10499" width="11.42578125" style="8" customWidth="1"/>
    <col min="10500" max="10500" width="12.5703125" style="8" customWidth="1"/>
    <col min="10501" max="10501" width="10.7109375" style="8" customWidth="1"/>
    <col min="10502" max="10502" width="13" style="8" customWidth="1"/>
    <col min="10503" max="10752" width="9.140625" style="8"/>
    <col min="10753" max="10753" width="22.28515625" style="8" customWidth="1"/>
    <col min="10754" max="10754" width="7.5703125" style="8" customWidth="1"/>
    <col min="10755" max="10755" width="11.42578125" style="8" customWidth="1"/>
    <col min="10756" max="10756" width="12.5703125" style="8" customWidth="1"/>
    <col min="10757" max="10757" width="10.7109375" style="8" customWidth="1"/>
    <col min="10758" max="10758" width="13" style="8" customWidth="1"/>
    <col min="10759" max="11008" width="9.140625" style="8"/>
    <col min="11009" max="11009" width="22.28515625" style="8" customWidth="1"/>
    <col min="11010" max="11010" width="7.5703125" style="8" customWidth="1"/>
    <col min="11011" max="11011" width="11.42578125" style="8" customWidth="1"/>
    <col min="11012" max="11012" width="12.5703125" style="8" customWidth="1"/>
    <col min="11013" max="11013" width="10.7109375" style="8" customWidth="1"/>
    <col min="11014" max="11014" width="13" style="8" customWidth="1"/>
    <col min="11015" max="11264" width="9.140625" style="8"/>
    <col min="11265" max="11265" width="22.28515625" style="8" customWidth="1"/>
    <col min="11266" max="11266" width="7.5703125" style="8" customWidth="1"/>
    <col min="11267" max="11267" width="11.42578125" style="8" customWidth="1"/>
    <col min="11268" max="11268" width="12.5703125" style="8" customWidth="1"/>
    <col min="11269" max="11269" width="10.7109375" style="8" customWidth="1"/>
    <col min="11270" max="11270" width="13" style="8" customWidth="1"/>
    <col min="11271" max="11520" width="9.140625" style="8"/>
    <col min="11521" max="11521" width="22.28515625" style="8" customWidth="1"/>
    <col min="11522" max="11522" width="7.5703125" style="8" customWidth="1"/>
    <col min="11523" max="11523" width="11.42578125" style="8" customWidth="1"/>
    <col min="11524" max="11524" width="12.5703125" style="8" customWidth="1"/>
    <col min="11525" max="11525" width="10.7109375" style="8" customWidth="1"/>
    <col min="11526" max="11526" width="13" style="8" customWidth="1"/>
    <col min="11527" max="11776" width="9.140625" style="8"/>
    <col min="11777" max="11777" width="22.28515625" style="8" customWidth="1"/>
    <col min="11778" max="11778" width="7.5703125" style="8" customWidth="1"/>
    <col min="11779" max="11779" width="11.42578125" style="8" customWidth="1"/>
    <col min="11780" max="11780" width="12.5703125" style="8" customWidth="1"/>
    <col min="11781" max="11781" width="10.7109375" style="8" customWidth="1"/>
    <col min="11782" max="11782" width="13" style="8" customWidth="1"/>
    <col min="11783" max="12032" width="9.140625" style="8"/>
    <col min="12033" max="12033" width="22.28515625" style="8" customWidth="1"/>
    <col min="12034" max="12034" width="7.5703125" style="8" customWidth="1"/>
    <col min="12035" max="12035" width="11.42578125" style="8" customWidth="1"/>
    <col min="12036" max="12036" width="12.5703125" style="8" customWidth="1"/>
    <col min="12037" max="12037" width="10.7109375" style="8" customWidth="1"/>
    <col min="12038" max="12038" width="13" style="8" customWidth="1"/>
    <col min="12039" max="12288" width="9.140625" style="8"/>
    <col min="12289" max="12289" width="22.28515625" style="8" customWidth="1"/>
    <col min="12290" max="12290" width="7.5703125" style="8" customWidth="1"/>
    <col min="12291" max="12291" width="11.42578125" style="8" customWidth="1"/>
    <col min="12292" max="12292" width="12.5703125" style="8" customWidth="1"/>
    <col min="12293" max="12293" width="10.7109375" style="8" customWidth="1"/>
    <col min="12294" max="12294" width="13" style="8" customWidth="1"/>
    <col min="12295" max="12544" width="9.140625" style="8"/>
    <col min="12545" max="12545" width="22.28515625" style="8" customWidth="1"/>
    <col min="12546" max="12546" width="7.5703125" style="8" customWidth="1"/>
    <col min="12547" max="12547" width="11.42578125" style="8" customWidth="1"/>
    <col min="12548" max="12548" width="12.5703125" style="8" customWidth="1"/>
    <col min="12549" max="12549" width="10.7109375" style="8" customWidth="1"/>
    <col min="12550" max="12550" width="13" style="8" customWidth="1"/>
    <col min="12551" max="12800" width="9.140625" style="8"/>
    <col min="12801" max="12801" width="22.28515625" style="8" customWidth="1"/>
    <col min="12802" max="12802" width="7.5703125" style="8" customWidth="1"/>
    <col min="12803" max="12803" width="11.42578125" style="8" customWidth="1"/>
    <col min="12804" max="12804" width="12.5703125" style="8" customWidth="1"/>
    <col min="12805" max="12805" width="10.7109375" style="8" customWidth="1"/>
    <col min="12806" max="12806" width="13" style="8" customWidth="1"/>
    <col min="12807" max="13056" width="9.140625" style="8"/>
    <col min="13057" max="13057" width="22.28515625" style="8" customWidth="1"/>
    <col min="13058" max="13058" width="7.5703125" style="8" customWidth="1"/>
    <col min="13059" max="13059" width="11.42578125" style="8" customWidth="1"/>
    <col min="13060" max="13060" width="12.5703125" style="8" customWidth="1"/>
    <col min="13061" max="13061" width="10.7109375" style="8" customWidth="1"/>
    <col min="13062" max="13062" width="13" style="8" customWidth="1"/>
    <col min="13063" max="13312" width="9.140625" style="8"/>
    <col min="13313" max="13313" width="22.28515625" style="8" customWidth="1"/>
    <col min="13314" max="13314" width="7.5703125" style="8" customWidth="1"/>
    <col min="13315" max="13315" width="11.42578125" style="8" customWidth="1"/>
    <col min="13316" max="13316" width="12.5703125" style="8" customWidth="1"/>
    <col min="13317" max="13317" width="10.7109375" style="8" customWidth="1"/>
    <col min="13318" max="13318" width="13" style="8" customWidth="1"/>
    <col min="13319" max="13568" width="9.140625" style="8"/>
    <col min="13569" max="13569" width="22.28515625" style="8" customWidth="1"/>
    <col min="13570" max="13570" width="7.5703125" style="8" customWidth="1"/>
    <col min="13571" max="13571" width="11.42578125" style="8" customWidth="1"/>
    <col min="13572" max="13572" width="12.5703125" style="8" customWidth="1"/>
    <col min="13573" max="13573" width="10.7109375" style="8" customWidth="1"/>
    <col min="13574" max="13574" width="13" style="8" customWidth="1"/>
    <col min="13575" max="13824" width="9.140625" style="8"/>
    <col min="13825" max="13825" width="22.28515625" style="8" customWidth="1"/>
    <col min="13826" max="13826" width="7.5703125" style="8" customWidth="1"/>
    <col min="13827" max="13827" width="11.42578125" style="8" customWidth="1"/>
    <col min="13828" max="13828" width="12.5703125" style="8" customWidth="1"/>
    <col min="13829" max="13829" width="10.7109375" style="8" customWidth="1"/>
    <col min="13830" max="13830" width="13" style="8" customWidth="1"/>
    <col min="13831" max="14080" width="9.140625" style="8"/>
    <col min="14081" max="14081" width="22.28515625" style="8" customWidth="1"/>
    <col min="14082" max="14082" width="7.5703125" style="8" customWidth="1"/>
    <col min="14083" max="14083" width="11.42578125" style="8" customWidth="1"/>
    <col min="14084" max="14084" width="12.5703125" style="8" customWidth="1"/>
    <col min="14085" max="14085" width="10.7109375" style="8" customWidth="1"/>
    <col min="14086" max="14086" width="13" style="8" customWidth="1"/>
    <col min="14087" max="14336" width="9.140625" style="8"/>
    <col min="14337" max="14337" width="22.28515625" style="8" customWidth="1"/>
    <col min="14338" max="14338" width="7.5703125" style="8" customWidth="1"/>
    <col min="14339" max="14339" width="11.42578125" style="8" customWidth="1"/>
    <col min="14340" max="14340" width="12.5703125" style="8" customWidth="1"/>
    <col min="14341" max="14341" width="10.7109375" style="8" customWidth="1"/>
    <col min="14342" max="14342" width="13" style="8" customWidth="1"/>
    <col min="14343" max="14592" width="9.140625" style="8"/>
    <col min="14593" max="14593" width="22.28515625" style="8" customWidth="1"/>
    <col min="14594" max="14594" width="7.5703125" style="8" customWidth="1"/>
    <col min="14595" max="14595" width="11.42578125" style="8" customWidth="1"/>
    <col min="14596" max="14596" width="12.5703125" style="8" customWidth="1"/>
    <col min="14597" max="14597" width="10.7109375" style="8" customWidth="1"/>
    <col min="14598" max="14598" width="13" style="8" customWidth="1"/>
    <col min="14599" max="14848" width="9.140625" style="8"/>
    <col min="14849" max="14849" width="22.28515625" style="8" customWidth="1"/>
    <col min="14850" max="14850" width="7.5703125" style="8" customWidth="1"/>
    <col min="14851" max="14851" width="11.42578125" style="8" customWidth="1"/>
    <col min="14852" max="14852" width="12.5703125" style="8" customWidth="1"/>
    <col min="14853" max="14853" width="10.7109375" style="8" customWidth="1"/>
    <col min="14854" max="14854" width="13" style="8" customWidth="1"/>
    <col min="14855" max="15104" width="9.140625" style="8"/>
    <col min="15105" max="15105" width="22.28515625" style="8" customWidth="1"/>
    <col min="15106" max="15106" width="7.5703125" style="8" customWidth="1"/>
    <col min="15107" max="15107" width="11.42578125" style="8" customWidth="1"/>
    <col min="15108" max="15108" width="12.5703125" style="8" customWidth="1"/>
    <col min="15109" max="15109" width="10.7109375" style="8" customWidth="1"/>
    <col min="15110" max="15110" width="13" style="8" customWidth="1"/>
    <col min="15111" max="15360" width="9.140625" style="8"/>
    <col min="15361" max="15361" width="22.28515625" style="8" customWidth="1"/>
    <col min="15362" max="15362" width="7.5703125" style="8" customWidth="1"/>
    <col min="15363" max="15363" width="11.42578125" style="8" customWidth="1"/>
    <col min="15364" max="15364" width="12.5703125" style="8" customWidth="1"/>
    <col min="15365" max="15365" width="10.7109375" style="8" customWidth="1"/>
    <col min="15366" max="15366" width="13" style="8" customWidth="1"/>
    <col min="15367" max="15616" width="9.140625" style="8"/>
    <col min="15617" max="15617" width="22.28515625" style="8" customWidth="1"/>
    <col min="15618" max="15618" width="7.5703125" style="8" customWidth="1"/>
    <col min="15619" max="15619" width="11.42578125" style="8" customWidth="1"/>
    <col min="15620" max="15620" width="12.5703125" style="8" customWidth="1"/>
    <col min="15621" max="15621" width="10.7109375" style="8" customWidth="1"/>
    <col min="15622" max="15622" width="13" style="8" customWidth="1"/>
    <col min="15623" max="15872" width="9.140625" style="8"/>
    <col min="15873" max="15873" width="22.28515625" style="8" customWidth="1"/>
    <col min="15874" max="15874" width="7.5703125" style="8" customWidth="1"/>
    <col min="15875" max="15875" width="11.42578125" style="8" customWidth="1"/>
    <col min="15876" max="15876" width="12.5703125" style="8" customWidth="1"/>
    <col min="15877" max="15877" width="10.7109375" style="8" customWidth="1"/>
    <col min="15878" max="15878" width="13" style="8" customWidth="1"/>
    <col min="15879" max="16128" width="9.140625" style="8"/>
    <col min="16129" max="16129" width="22.28515625" style="8" customWidth="1"/>
    <col min="16130" max="16130" width="7.5703125" style="8" customWidth="1"/>
    <col min="16131" max="16131" width="11.42578125" style="8" customWidth="1"/>
    <col min="16132" max="16132" width="12.5703125" style="8" customWidth="1"/>
    <col min="16133" max="16133" width="10.7109375" style="8" customWidth="1"/>
    <col min="16134" max="16134" width="13" style="8" customWidth="1"/>
    <col min="16135" max="16384" width="9.140625" style="8"/>
  </cols>
  <sheetData>
    <row r="1" spans="1:15">
      <c r="A1" s="296"/>
      <c r="B1" s="297" t="s">
        <v>165</v>
      </c>
      <c r="C1" s="298" t="s">
        <v>2815</v>
      </c>
      <c r="D1" s="299"/>
      <c r="E1" s="299"/>
      <c r="F1" s="300"/>
    </row>
    <row r="2" spans="1:15">
      <c r="A2" s="296"/>
      <c r="B2" s="297" t="s">
        <v>166</v>
      </c>
      <c r="C2" s="298">
        <v>7041357</v>
      </c>
      <c r="D2" s="299"/>
      <c r="E2" s="299"/>
      <c r="F2" s="300"/>
    </row>
    <row r="3" spans="1:15">
      <c r="A3" s="296"/>
      <c r="B3" s="297" t="s">
        <v>168</v>
      </c>
      <c r="C3" s="403">
        <v>42735</v>
      </c>
      <c r="D3" s="299"/>
      <c r="E3" s="299"/>
      <c r="F3" s="300"/>
    </row>
    <row r="4" spans="1:15" ht="14.25">
      <c r="A4" s="296"/>
      <c r="B4" s="297" t="s">
        <v>167</v>
      </c>
      <c r="C4" s="301" t="s">
        <v>207</v>
      </c>
      <c r="D4" s="302"/>
      <c r="E4" s="302"/>
      <c r="F4" s="303"/>
    </row>
    <row r="5" spans="1:15">
      <c r="F5" s="2" t="s">
        <v>1852</v>
      </c>
    </row>
    <row r="6" spans="1:15" ht="27.75" customHeight="1">
      <c r="A6" s="702" t="s">
        <v>204</v>
      </c>
      <c r="B6" s="703"/>
      <c r="C6" s="702" t="s">
        <v>205</v>
      </c>
      <c r="D6" s="703"/>
      <c r="E6" s="702" t="s">
        <v>206</v>
      </c>
      <c r="F6" s="703"/>
    </row>
    <row r="7" spans="1:15" s="2" customFormat="1" ht="34.5" customHeight="1">
      <c r="A7" s="113" t="s">
        <v>202</v>
      </c>
      <c r="B7" s="344" t="s">
        <v>203</v>
      </c>
      <c r="C7" s="345" t="s">
        <v>1853</v>
      </c>
      <c r="D7" s="345" t="s">
        <v>1854</v>
      </c>
      <c r="E7" s="345" t="s">
        <v>1853</v>
      </c>
      <c r="F7" s="345" t="s">
        <v>1854</v>
      </c>
    </row>
    <row r="8" spans="1:15" s="2" customFormat="1" ht="15" customHeight="1">
      <c r="A8" s="207" t="s">
        <v>2</v>
      </c>
      <c r="B8" s="113">
        <f>+B9+B10+B11+B12</f>
        <v>0</v>
      </c>
      <c r="C8" s="113">
        <f>+C9+C10+C11+C12</f>
        <v>0</v>
      </c>
      <c r="D8" s="113">
        <f>+D9+D10+D11+D12</f>
        <v>0</v>
      </c>
      <c r="E8" s="113">
        <f>+E9+E10+E11+E12</f>
        <v>0</v>
      </c>
      <c r="F8" s="113">
        <f>+F9+F10+F11+F12</f>
        <v>0</v>
      </c>
      <c r="O8" s="2" t="s">
        <v>304</v>
      </c>
    </row>
    <row r="9" spans="1:15" s="2" customFormat="1">
      <c r="A9" s="208" t="s">
        <v>97</v>
      </c>
      <c r="B9" s="113"/>
      <c r="C9" s="113"/>
      <c r="D9" s="209"/>
      <c r="E9" s="113"/>
      <c r="F9" s="209"/>
    </row>
    <row r="10" spans="1:15" s="2" customFormat="1">
      <c r="A10" s="208" t="s">
        <v>98</v>
      </c>
      <c r="B10" s="113"/>
      <c r="C10" s="113"/>
      <c r="D10" s="209"/>
      <c r="E10" s="113"/>
      <c r="F10" s="209"/>
    </row>
    <row r="11" spans="1:15" s="2" customFormat="1">
      <c r="A11" s="208" t="s">
        <v>99</v>
      </c>
      <c r="B11" s="113"/>
      <c r="C11" s="113"/>
      <c r="D11" s="209"/>
      <c r="E11" s="113"/>
      <c r="F11" s="209"/>
    </row>
    <row r="12" spans="1:15" s="2" customFormat="1">
      <c r="A12" s="435" t="s">
        <v>100</v>
      </c>
      <c r="B12" s="113"/>
      <c r="C12" s="113"/>
      <c r="D12" s="209"/>
      <c r="E12" s="113"/>
      <c r="F12" s="209"/>
    </row>
  </sheetData>
  <mergeCells count="3">
    <mergeCell ref="A6:B6"/>
    <mergeCell ref="C6:D6"/>
    <mergeCell ref="E6:F6"/>
  </mergeCells>
  <pageMargins left="0.75" right="0.75" top="1" bottom="1" header="0.5" footer="0.5"/>
  <pageSetup paperSize="9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1"/>
  <sheetViews>
    <sheetView zoomScaleNormal="100" zoomScaleSheetLayoutView="100" workbookViewId="0">
      <selection activeCell="O8" sqref="O8"/>
    </sheetView>
  </sheetViews>
  <sheetFormatPr defaultRowHeight="12.75"/>
  <cols>
    <col min="1" max="1" width="13.140625" style="94" customWidth="1"/>
    <col min="2" max="2" width="25.7109375" style="94" customWidth="1"/>
    <col min="3" max="3" width="12.28515625" style="94" customWidth="1"/>
    <col min="4" max="6" width="8.7109375" style="94" customWidth="1"/>
    <col min="7" max="7" width="11.7109375" style="94" customWidth="1"/>
    <col min="8" max="8" width="14.7109375" style="94" customWidth="1"/>
    <col min="9" max="256" width="9.140625" style="94"/>
    <col min="257" max="257" width="13.140625" style="94" customWidth="1"/>
    <col min="258" max="258" width="25.7109375" style="94" customWidth="1"/>
    <col min="259" max="259" width="12.28515625" style="94" customWidth="1"/>
    <col min="260" max="262" width="8.7109375" style="94" customWidth="1"/>
    <col min="263" max="263" width="11.7109375" style="94" customWidth="1"/>
    <col min="264" max="264" width="14.7109375" style="94" customWidth="1"/>
    <col min="265" max="512" width="9.140625" style="94"/>
    <col min="513" max="513" width="13.140625" style="94" customWidth="1"/>
    <col min="514" max="514" width="25.7109375" style="94" customWidth="1"/>
    <col min="515" max="515" width="12.28515625" style="94" customWidth="1"/>
    <col min="516" max="518" width="8.7109375" style="94" customWidth="1"/>
    <col min="519" max="519" width="11.7109375" style="94" customWidth="1"/>
    <col min="520" max="520" width="14.7109375" style="94" customWidth="1"/>
    <col min="521" max="768" width="9.140625" style="94"/>
    <col min="769" max="769" width="13.140625" style="94" customWidth="1"/>
    <col min="770" max="770" width="25.7109375" style="94" customWidth="1"/>
    <col min="771" max="771" width="12.28515625" style="94" customWidth="1"/>
    <col min="772" max="774" width="8.7109375" style="94" customWidth="1"/>
    <col min="775" max="775" width="11.7109375" style="94" customWidth="1"/>
    <col min="776" max="776" width="14.7109375" style="94" customWidth="1"/>
    <col min="777" max="1024" width="9.140625" style="94"/>
    <col min="1025" max="1025" width="13.140625" style="94" customWidth="1"/>
    <col min="1026" max="1026" width="25.7109375" style="94" customWidth="1"/>
    <col min="1027" max="1027" width="12.28515625" style="94" customWidth="1"/>
    <col min="1028" max="1030" width="8.7109375" style="94" customWidth="1"/>
    <col min="1031" max="1031" width="11.7109375" style="94" customWidth="1"/>
    <col min="1032" max="1032" width="14.7109375" style="94" customWidth="1"/>
    <col min="1033" max="1280" width="9.140625" style="94"/>
    <col min="1281" max="1281" width="13.140625" style="94" customWidth="1"/>
    <col min="1282" max="1282" width="25.7109375" style="94" customWidth="1"/>
    <col min="1283" max="1283" width="12.28515625" style="94" customWidth="1"/>
    <col min="1284" max="1286" width="8.7109375" style="94" customWidth="1"/>
    <col min="1287" max="1287" width="11.7109375" style="94" customWidth="1"/>
    <col min="1288" max="1288" width="14.7109375" style="94" customWidth="1"/>
    <col min="1289" max="1536" width="9.140625" style="94"/>
    <col min="1537" max="1537" width="13.140625" style="94" customWidth="1"/>
    <col min="1538" max="1538" width="25.7109375" style="94" customWidth="1"/>
    <col min="1539" max="1539" width="12.28515625" style="94" customWidth="1"/>
    <col min="1540" max="1542" width="8.7109375" style="94" customWidth="1"/>
    <col min="1543" max="1543" width="11.7109375" style="94" customWidth="1"/>
    <col min="1544" max="1544" width="14.7109375" style="94" customWidth="1"/>
    <col min="1545" max="1792" width="9.140625" style="94"/>
    <col min="1793" max="1793" width="13.140625" style="94" customWidth="1"/>
    <col min="1794" max="1794" width="25.7109375" style="94" customWidth="1"/>
    <col min="1795" max="1795" width="12.28515625" style="94" customWidth="1"/>
    <col min="1796" max="1798" width="8.7109375" style="94" customWidth="1"/>
    <col min="1799" max="1799" width="11.7109375" style="94" customWidth="1"/>
    <col min="1800" max="1800" width="14.7109375" style="94" customWidth="1"/>
    <col min="1801" max="2048" width="9.140625" style="94"/>
    <col min="2049" max="2049" width="13.140625" style="94" customWidth="1"/>
    <col min="2050" max="2050" width="25.7109375" style="94" customWidth="1"/>
    <col min="2051" max="2051" width="12.28515625" style="94" customWidth="1"/>
    <col min="2052" max="2054" width="8.7109375" style="94" customWidth="1"/>
    <col min="2055" max="2055" width="11.7109375" style="94" customWidth="1"/>
    <col min="2056" max="2056" width="14.7109375" style="94" customWidth="1"/>
    <col min="2057" max="2304" width="9.140625" style="94"/>
    <col min="2305" max="2305" width="13.140625" style="94" customWidth="1"/>
    <col min="2306" max="2306" width="25.7109375" style="94" customWidth="1"/>
    <col min="2307" max="2307" width="12.28515625" style="94" customWidth="1"/>
    <col min="2308" max="2310" width="8.7109375" style="94" customWidth="1"/>
    <col min="2311" max="2311" width="11.7109375" style="94" customWidth="1"/>
    <col min="2312" max="2312" width="14.7109375" style="94" customWidth="1"/>
    <col min="2313" max="2560" width="9.140625" style="94"/>
    <col min="2561" max="2561" width="13.140625" style="94" customWidth="1"/>
    <col min="2562" max="2562" width="25.7109375" style="94" customWidth="1"/>
    <col min="2563" max="2563" width="12.28515625" style="94" customWidth="1"/>
    <col min="2564" max="2566" width="8.7109375" style="94" customWidth="1"/>
    <col min="2567" max="2567" width="11.7109375" style="94" customWidth="1"/>
    <col min="2568" max="2568" width="14.7109375" style="94" customWidth="1"/>
    <col min="2569" max="2816" width="9.140625" style="94"/>
    <col min="2817" max="2817" width="13.140625" style="94" customWidth="1"/>
    <col min="2818" max="2818" width="25.7109375" style="94" customWidth="1"/>
    <col min="2819" max="2819" width="12.28515625" style="94" customWidth="1"/>
    <col min="2820" max="2822" width="8.7109375" style="94" customWidth="1"/>
    <col min="2823" max="2823" width="11.7109375" style="94" customWidth="1"/>
    <col min="2824" max="2824" width="14.7109375" style="94" customWidth="1"/>
    <col min="2825" max="3072" width="9.140625" style="94"/>
    <col min="3073" max="3073" width="13.140625" style="94" customWidth="1"/>
    <col min="3074" max="3074" width="25.7109375" style="94" customWidth="1"/>
    <col min="3075" max="3075" width="12.28515625" style="94" customWidth="1"/>
    <col min="3076" max="3078" width="8.7109375" style="94" customWidth="1"/>
    <col min="3079" max="3079" width="11.7109375" style="94" customWidth="1"/>
    <col min="3080" max="3080" width="14.7109375" style="94" customWidth="1"/>
    <col min="3081" max="3328" width="9.140625" style="94"/>
    <col min="3329" max="3329" width="13.140625" style="94" customWidth="1"/>
    <col min="3330" max="3330" width="25.7109375" style="94" customWidth="1"/>
    <col min="3331" max="3331" width="12.28515625" style="94" customWidth="1"/>
    <col min="3332" max="3334" width="8.7109375" style="94" customWidth="1"/>
    <col min="3335" max="3335" width="11.7109375" style="94" customWidth="1"/>
    <col min="3336" max="3336" width="14.7109375" style="94" customWidth="1"/>
    <col min="3337" max="3584" width="9.140625" style="94"/>
    <col min="3585" max="3585" width="13.140625" style="94" customWidth="1"/>
    <col min="3586" max="3586" width="25.7109375" style="94" customWidth="1"/>
    <col min="3587" max="3587" width="12.28515625" style="94" customWidth="1"/>
    <col min="3588" max="3590" width="8.7109375" style="94" customWidth="1"/>
    <col min="3591" max="3591" width="11.7109375" style="94" customWidth="1"/>
    <col min="3592" max="3592" width="14.7109375" style="94" customWidth="1"/>
    <col min="3593" max="3840" width="9.140625" style="94"/>
    <col min="3841" max="3841" width="13.140625" style="94" customWidth="1"/>
    <col min="3842" max="3842" width="25.7109375" style="94" customWidth="1"/>
    <col min="3843" max="3843" width="12.28515625" style="94" customWidth="1"/>
    <col min="3844" max="3846" width="8.7109375" style="94" customWidth="1"/>
    <col min="3847" max="3847" width="11.7109375" style="94" customWidth="1"/>
    <col min="3848" max="3848" width="14.7109375" style="94" customWidth="1"/>
    <col min="3849" max="4096" width="9.140625" style="94"/>
    <col min="4097" max="4097" width="13.140625" style="94" customWidth="1"/>
    <col min="4098" max="4098" width="25.7109375" style="94" customWidth="1"/>
    <col min="4099" max="4099" width="12.28515625" style="94" customWidth="1"/>
    <col min="4100" max="4102" width="8.7109375" style="94" customWidth="1"/>
    <col min="4103" max="4103" width="11.7109375" style="94" customWidth="1"/>
    <col min="4104" max="4104" width="14.7109375" style="94" customWidth="1"/>
    <col min="4105" max="4352" width="9.140625" style="94"/>
    <col min="4353" max="4353" width="13.140625" style="94" customWidth="1"/>
    <col min="4354" max="4354" width="25.7109375" style="94" customWidth="1"/>
    <col min="4355" max="4355" width="12.28515625" style="94" customWidth="1"/>
    <col min="4356" max="4358" width="8.7109375" style="94" customWidth="1"/>
    <col min="4359" max="4359" width="11.7109375" style="94" customWidth="1"/>
    <col min="4360" max="4360" width="14.7109375" style="94" customWidth="1"/>
    <col min="4361" max="4608" width="9.140625" style="94"/>
    <col min="4609" max="4609" width="13.140625" style="94" customWidth="1"/>
    <col min="4610" max="4610" width="25.7109375" style="94" customWidth="1"/>
    <col min="4611" max="4611" width="12.28515625" style="94" customWidth="1"/>
    <col min="4612" max="4614" width="8.7109375" style="94" customWidth="1"/>
    <col min="4615" max="4615" width="11.7109375" style="94" customWidth="1"/>
    <col min="4616" max="4616" width="14.7109375" style="94" customWidth="1"/>
    <col min="4617" max="4864" width="9.140625" style="94"/>
    <col min="4865" max="4865" width="13.140625" style="94" customWidth="1"/>
    <col min="4866" max="4866" width="25.7109375" style="94" customWidth="1"/>
    <col min="4867" max="4867" width="12.28515625" style="94" customWidth="1"/>
    <col min="4868" max="4870" width="8.7109375" style="94" customWidth="1"/>
    <col min="4871" max="4871" width="11.7109375" style="94" customWidth="1"/>
    <col min="4872" max="4872" width="14.7109375" style="94" customWidth="1"/>
    <col min="4873" max="5120" width="9.140625" style="94"/>
    <col min="5121" max="5121" width="13.140625" style="94" customWidth="1"/>
    <col min="5122" max="5122" width="25.7109375" style="94" customWidth="1"/>
    <col min="5123" max="5123" width="12.28515625" style="94" customWidth="1"/>
    <col min="5124" max="5126" width="8.7109375" style="94" customWidth="1"/>
    <col min="5127" max="5127" width="11.7109375" style="94" customWidth="1"/>
    <col min="5128" max="5128" width="14.7109375" style="94" customWidth="1"/>
    <col min="5129" max="5376" width="9.140625" style="94"/>
    <col min="5377" max="5377" width="13.140625" style="94" customWidth="1"/>
    <col min="5378" max="5378" width="25.7109375" style="94" customWidth="1"/>
    <col min="5379" max="5379" width="12.28515625" style="94" customWidth="1"/>
    <col min="5380" max="5382" width="8.7109375" style="94" customWidth="1"/>
    <col min="5383" max="5383" width="11.7109375" style="94" customWidth="1"/>
    <col min="5384" max="5384" width="14.7109375" style="94" customWidth="1"/>
    <col min="5385" max="5632" width="9.140625" style="94"/>
    <col min="5633" max="5633" width="13.140625" style="94" customWidth="1"/>
    <col min="5634" max="5634" width="25.7109375" style="94" customWidth="1"/>
    <col min="5635" max="5635" width="12.28515625" style="94" customWidth="1"/>
    <col min="5636" max="5638" width="8.7109375" style="94" customWidth="1"/>
    <col min="5639" max="5639" width="11.7109375" style="94" customWidth="1"/>
    <col min="5640" max="5640" width="14.7109375" style="94" customWidth="1"/>
    <col min="5641" max="5888" width="9.140625" style="94"/>
    <col min="5889" max="5889" width="13.140625" style="94" customWidth="1"/>
    <col min="5890" max="5890" width="25.7109375" style="94" customWidth="1"/>
    <col min="5891" max="5891" width="12.28515625" style="94" customWidth="1"/>
    <col min="5892" max="5894" width="8.7109375" style="94" customWidth="1"/>
    <col min="5895" max="5895" width="11.7109375" style="94" customWidth="1"/>
    <col min="5896" max="5896" width="14.7109375" style="94" customWidth="1"/>
    <col min="5897" max="6144" width="9.140625" style="94"/>
    <col min="6145" max="6145" width="13.140625" style="94" customWidth="1"/>
    <col min="6146" max="6146" width="25.7109375" style="94" customWidth="1"/>
    <col min="6147" max="6147" width="12.28515625" style="94" customWidth="1"/>
    <col min="6148" max="6150" width="8.7109375" style="94" customWidth="1"/>
    <col min="6151" max="6151" width="11.7109375" style="94" customWidth="1"/>
    <col min="6152" max="6152" width="14.7109375" style="94" customWidth="1"/>
    <col min="6153" max="6400" width="9.140625" style="94"/>
    <col min="6401" max="6401" width="13.140625" style="94" customWidth="1"/>
    <col min="6402" max="6402" width="25.7109375" style="94" customWidth="1"/>
    <col min="6403" max="6403" width="12.28515625" style="94" customWidth="1"/>
    <col min="6404" max="6406" width="8.7109375" style="94" customWidth="1"/>
    <col min="6407" max="6407" width="11.7109375" style="94" customWidth="1"/>
    <col min="6408" max="6408" width="14.7109375" style="94" customWidth="1"/>
    <col min="6409" max="6656" width="9.140625" style="94"/>
    <col min="6657" max="6657" width="13.140625" style="94" customWidth="1"/>
    <col min="6658" max="6658" width="25.7109375" style="94" customWidth="1"/>
    <col min="6659" max="6659" width="12.28515625" style="94" customWidth="1"/>
    <col min="6660" max="6662" width="8.7109375" style="94" customWidth="1"/>
    <col min="6663" max="6663" width="11.7109375" style="94" customWidth="1"/>
    <col min="6664" max="6664" width="14.7109375" style="94" customWidth="1"/>
    <col min="6665" max="6912" width="9.140625" style="94"/>
    <col min="6913" max="6913" width="13.140625" style="94" customWidth="1"/>
    <col min="6914" max="6914" width="25.7109375" style="94" customWidth="1"/>
    <col min="6915" max="6915" width="12.28515625" style="94" customWidth="1"/>
    <col min="6916" max="6918" width="8.7109375" style="94" customWidth="1"/>
    <col min="6919" max="6919" width="11.7109375" style="94" customWidth="1"/>
    <col min="6920" max="6920" width="14.7109375" style="94" customWidth="1"/>
    <col min="6921" max="7168" width="9.140625" style="94"/>
    <col min="7169" max="7169" width="13.140625" style="94" customWidth="1"/>
    <col min="7170" max="7170" width="25.7109375" style="94" customWidth="1"/>
    <col min="7171" max="7171" width="12.28515625" style="94" customWidth="1"/>
    <col min="7172" max="7174" width="8.7109375" style="94" customWidth="1"/>
    <col min="7175" max="7175" width="11.7109375" style="94" customWidth="1"/>
    <col min="7176" max="7176" width="14.7109375" style="94" customWidth="1"/>
    <col min="7177" max="7424" width="9.140625" style="94"/>
    <col min="7425" max="7425" width="13.140625" style="94" customWidth="1"/>
    <col min="7426" max="7426" width="25.7109375" style="94" customWidth="1"/>
    <col min="7427" max="7427" width="12.28515625" style="94" customWidth="1"/>
    <col min="7428" max="7430" width="8.7109375" style="94" customWidth="1"/>
    <col min="7431" max="7431" width="11.7109375" style="94" customWidth="1"/>
    <col min="7432" max="7432" width="14.7109375" style="94" customWidth="1"/>
    <col min="7433" max="7680" width="9.140625" style="94"/>
    <col min="7681" max="7681" width="13.140625" style="94" customWidth="1"/>
    <col min="7682" max="7682" width="25.7109375" style="94" customWidth="1"/>
    <col min="7683" max="7683" width="12.28515625" style="94" customWidth="1"/>
    <col min="7684" max="7686" width="8.7109375" style="94" customWidth="1"/>
    <col min="7687" max="7687" width="11.7109375" style="94" customWidth="1"/>
    <col min="7688" max="7688" width="14.7109375" style="94" customWidth="1"/>
    <col min="7689" max="7936" width="9.140625" style="94"/>
    <col min="7937" max="7937" width="13.140625" style="94" customWidth="1"/>
    <col min="7938" max="7938" width="25.7109375" style="94" customWidth="1"/>
    <col min="7939" max="7939" width="12.28515625" style="94" customWidth="1"/>
    <col min="7940" max="7942" width="8.7109375" style="94" customWidth="1"/>
    <col min="7943" max="7943" width="11.7109375" style="94" customWidth="1"/>
    <col min="7944" max="7944" width="14.7109375" style="94" customWidth="1"/>
    <col min="7945" max="8192" width="9.140625" style="94"/>
    <col min="8193" max="8193" width="13.140625" style="94" customWidth="1"/>
    <col min="8194" max="8194" width="25.7109375" style="94" customWidth="1"/>
    <col min="8195" max="8195" width="12.28515625" style="94" customWidth="1"/>
    <col min="8196" max="8198" width="8.7109375" style="94" customWidth="1"/>
    <col min="8199" max="8199" width="11.7109375" style="94" customWidth="1"/>
    <col min="8200" max="8200" width="14.7109375" style="94" customWidth="1"/>
    <col min="8201" max="8448" width="9.140625" style="94"/>
    <col min="8449" max="8449" width="13.140625" style="94" customWidth="1"/>
    <col min="8450" max="8450" width="25.7109375" style="94" customWidth="1"/>
    <col min="8451" max="8451" width="12.28515625" style="94" customWidth="1"/>
    <col min="8452" max="8454" width="8.7109375" style="94" customWidth="1"/>
    <col min="8455" max="8455" width="11.7109375" style="94" customWidth="1"/>
    <col min="8456" max="8456" width="14.7109375" style="94" customWidth="1"/>
    <col min="8457" max="8704" width="9.140625" style="94"/>
    <col min="8705" max="8705" width="13.140625" style="94" customWidth="1"/>
    <col min="8706" max="8706" width="25.7109375" style="94" customWidth="1"/>
    <col min="8707" max="8707" width="12.28515625" style="94" customWidth="1"/>
    <col min="8708" max="8710" width="8.7109375" style="94" customWidth="1"/>
    <col min="8711" max="8711" width="11.7109375" style="94" customWidth="1"/>
    <col min="8712" max="8712" width="14.7109375" style="94" customWidth="1"/>
    <col min="8713" max="8960" width="9.140625" style="94"/>
    <col min="8961" max="8961" width="13.140625" style="94" customWidth="1"/>
    <col min="8962" max="8962" width="25.7109375" style="94" customWidth="1"/>
    <col min="8963" max="8963" width="12.28515625" style="94" customWidth="1"/>
    <col min="8964" max="8966" width="8.7109375" style="94" customWidth="1"/>
    <col min="8967" max="8967" width="11.7109375" style="94" customWidth="1"/>
    <col min="8968" max="8968" width="14.7109375" style="94" customWidth="1"/>
    <col min="8969" max="9216" width="9.140625" style="94"/>
    <col min="9217" max="9217" width="13.140625" style="94" customWidth="1"/>
    <col min="9218" max="9218" width="25.7109375" style="94" customWidth="1"/>
    <col min="9219" max="9219" width="12.28515625" style="94" customWidth="1"/>
    <col min="9220" max="9222" width="8.7109375" style="94" customWidth="1"/>
    <col min="9223" max="9223" width="11.7109375" style="94" customWidth="1"/>
    <col min="9224" max="9224" width="14.7109375" style="94" customWidth="1"/>
    <col min="9225" max="9472" width="9.140625" style="94"/>
    <col min="9473" max="9473" width="13.140625" style="94" customWidth="1"/>
    <col min="9474" max="9474" width="25.7109375" style="94" customWidth="1"/>
    <col min="9475" max="9475" width="12.28515625" style="94" customWidth="1"/>
    <col min="9476" max="9478" width="8.7109375" style="94" customWidth="1"/>
    <col min="9479" max="9479" width="11.7109375" style="94" customWidth="1"/>
    <col min="9480" max="9480" width="14.7109375" style="94" customWidth="1"/>
    <col min="9481" max="9728" width="9.140625" style="94"/>
    <col min="9729" max="9729" width="13.140625" style="94" customWidth="1"/>
    <col min="9730" max="9730" width="25.7109375" style="94" customWidth="1"/>
    <col min="9731" max="9731" width="12.28515625" style="94" customWidth="1"/>
    <col min="9732" max="9734" width="8.7109375" style="94" customWidth="1"/>
    <col min="9735" max="9735" width="11.7109375" style="94" customWidth="1"/>
    <col min="9736" max="9736" width="14.7109375" style="94" customWidth="1"/>
    <col min="9737" max="9984" width="9.140625" style="94"/>
    <col min="9985" max="9985" width="13.140625" style="94" customWidth="1"/>
    <col min="9986" max="9986" width="25.7109375" style="94" customWidth="1"/>
    <col min="9987" max="9987" width="12.28515625" style="94" customWidth="1"/>
    <col min="9988" max="9990" width="8.7109375" style="94" customWidth="1"/>
    <col min="9991" max="9991" width="11.7109375" style="94" customWidth="1"/>
    <col min="9992" max="9992" width="14.7109375" style="94" customWidth="1"/>
    <col min="9993" max="10240" width="9.140625" style="94"/>
    <col min="10241" max="10241" width="13.140625" style="94" customWidth="1"/>
    <col min="10242" max="10242" width="25.7109375" style="94" customWidth="1"/>
    <col min="10243" max="10243" width="12.28515625" style="94" customWidth="1"/>
    <col min="10244" max="10246" width="8.7109375" style="94" customWidth="1"/>
    <col min="10247" max="10247" width="11.7109375" style="94" customWidth="1"/>
    <col min="10248" max="10248" width="14.7109375" style="94" customWidth="1"/>
    <col min="10249" max="10496" width="9.140625" style="94"/>
    <col min="10497" max="10497" width="13.140625" style="94" customWidth="1"/>
    <col min="10498" max="10498" width="25.7109375" style="94" customWidth="1"/>
    <col min="10499" max="10499" width="12.28515625" style="94" customWidth="1"/>
    <col min="10500" max="10502" width="8.7109375" style="94" customWidth="1"/>
    <col min="10503" max="10503" width="11.7109375" style="94" customWidth="1"/>
    <col min="10504" max="10504" width="14.7109375" style="94" customWidth="1"/>
    <col min="10505" max="10752" width="9.140625" style="94"/>
    <col min="10753" max="10753" width="13.140625" style="94" customWidth="1"/>
    <col min="10754" max="10754" width="25.7109375" style="94" customWidth="1"/>
    <col min="10755" max="10755" width="12.28515625" style="94" customWidth="1"/>
    <col min="10756" max="10758" width="8.7109375" style="94" customWidth="1"/>
    <col min="10759" max="10759" width="11.7109375" style="94" customWidth="1"/>
    <col min="10760" max="10760" width="14.7109375" style="94" customWidth="1"/>
    <col min="10761" max="11008" width="9.140625" style="94"/>
    <col min="11009" max="11009" width="13.140625" style="94" customWidth="1"/>
    <col min="11010" max="11010" width="25.7109375" style="94" customWidth="1"/>
    <col min="11011" max="11011" width="12.28515625" style="94" customWidth="1"/>
    <col min="11012" max="11014" width="8.7109375" style="94" customWidth="1"/>
    <col min="11015" max="11015" width="11.7109375" style="94" customWidth="1"/>
    <col min="11016" max="11016" width="14.7109375" style="94" customWidth="1"/>
    <col min="11017" max="11264" width="9.140625" style="94"/>
    <col min="11265" max="11265" width="13.140625" style="94" customWidth="1"/>
    <col min="11266" max="11266" width="25.7109375" style="94" customWidth="1"/>
    <col min="11267" max="11267" width="12.28515625" style="94" customWidth="1"/>
    <col min="11268" max="11270" width="8.7109375" style="94" customWidth="1"/>
    <col min="11271" max="11271" width="11.7109375" style="94" customWidth="1"/>
    <col min="11272" max="11272" width="14.7109375" style="94" customWidth="1"/>
    <col min="11273" max="11520" width="9.140625" style="94"/>
    <col min="11521" max="11521" width="13.140625" style="94" customWidth="1"/>
    <col min="11522" max="11522" width="25.7109375" style="94" customWidth="1"/>
    <col min="11523" max="11523" width="12.28515625" style="94" customWidth="1"/>
    <col min="11524" max="11526" width="8.7109375" style="94" customWidth="1"/>
    <col min="11527" max="11527" width="11.7109375" style="94" customWidth="1"/>
    <col min="11528" max="11528" width="14.7109375" style="94" customWidth="1"/>
    <col min="11529" max="11776" width="9.140625" style="94"/>
    <col min="11777" max="11777" width="13.140625" style="94" customWidth="1"/>
    <col min="11778" max="11778" width="25.7109375" style="94" customWidth="1"/>
    <col min="11779" max="11779" width="12.28515625" style="94" customWidth="1"/>
    <col min="11780" max="11782" width="8.7109375" style="94" customWidth="1"/>
    <col min="11783" max="11783" width="11.7109375" style="94" customWidth="1"/>
    <col min="11784" max="11784" width="14.7109375" style="94" customWidth="1"/>
    <col min="11785" max="12032" width="9.140625" style="94"/>
    <col min="12033" max="12033" width="13.140625" style="94" customWidth="1"/>
    <col min="12034" max="12034" width="25.7109375" style="94" customWidth="1"/>
    <col min="12035" max="12035" width="12.28515625" style="94" customWidth="1"/>
    <col min="12036" max="12038" width="8.7109375" style="94" customWidth="1"/>
    <col min="12039" max="12039" width="11.7109375" style="94" customWidth="1"/>
    <col min="12040" max="12040" width="14.7109375" style="94" customWidth="1"/>
    <col min="12041" max="12288" width="9.140625" style="94"/>
    <col min="12289" max="12289" width="13.140625" style="94" customWidth="1"/>
    <col min="12290" max="12290" width="25.7109375" style="94" customWidth="1"/>
    <col min="12291" max="12291" width="12.28515625" style="94" customWidth="1"/>
    <col min="12292" max="12294" width="8.7109375" style="94" customWidth="1"/>
    <col min="12295" max="12295" width="11.7109375" style="94" customWidth="1"/>
    <col min="12296" max="12296" width="14.7109375" style="94" customWidth="1"/>
    <col min="12297" max="12544" width="9.140625" style="94"/>
    <col min="12545" max="12545" width="13.140625" style="94" customWidth="1"/>
    <col min="12546" max="12546" width="25.7109375" style="94" customWidth="1"/>
    <col min="12547" max="12547" width="12.28515625" style="94" customWidth="1"/>
    <col min="12548" max="12550" width="8.7109375" style="94" customWidth="1"/>
    <col min="12551" max="12551" width="11.7109375" style="94" customWidth="1"/>
    <col min="12552" max="12552" width="14.7109375" style="94" customWidth="1"/>
    <col min="12553" max="12800" width="9.140625" style="94"/>
    <col min="12801" max="12801" width="13.140625" style="94" customWidth="1"/>
    <col min="12802" max="12802" width="25.7109375" style="94" customWidth="1"/>
    <col min="12803" max="12803" width="12.28515625" style="94" customWidth="1"/>
    <col min="12804" max="12806" width="8.7109375" style="94" customWidth="1"/>
    <col min="12807" max="12807" width="11.7109375" style="94" customWidth="1"/>
    <col min="12808" max="12808" width="14.7109375" style="94" customWidth="1"/>
    <col min="12809" max="13056" width="9.140625" style="94"/>
    <col min="13057" max="13057" width="13.140625" style="94" customWidth="1"/>
    <col min="13058" max="13058" width="25.7109375" style="94" customWidth="1"/>
    <col min="13059" max="13059" width="12.28515625" style="94" customWidth="1"/>
    <col min="13060" max="13062" width="8.7109375" style="94" customWidth="1"/>
    <col min="13063" max="13063" width="11.7109375" style="94" customWidth="1"/>
    <col min="13064" max="13064" width="14.7109375" style="94" customWidth="1"/>
    <col min="13065" max="13312" width="9.140625" style="94"/>
    <col min="13313" max="13313" width="13.140625" style="94" customWidth="1"/>
    <col min="13314" max="13314" width="25.7109375" style="94" customWidth="1"/>
    <col min="13315" max="13315" width="12.28515625" style="94" customWidth="1"/>
    <col min="13316" max="13318" width="8.7109375" style="94" customWidth="1"/>
    <col min="13319" max="13319" width="11.7109375" style="94" customWidth="1"/>
    <col min="13320" max="13320" width="14.7109375" style="94" customWidth="1"/>
    <col min="13321" max="13568" width="9.140625" style="94"/>
    <col min="13569" max="13569" width="13.140625" style="94" customWidth="1"/>
    <col min="13570" max="13570" width="25.7109375" style="94" customWidth="1"/>
    <col min="13571" max="13571" width="12.28515625" style="94" customWidth="1"/>
    <col min="13572" max="13574" width="8.7109375" style="94" customWidth="1"/>
    <col min="13575" max="13575" width="11.7109375" style="94" customWidth="1"/>
    <col min="13576" max="13576" width="14.7109375" style="94" customWidth="1"/>
    <col min="13577" max="13824" width="9.140625" style="94"/>
    <col min="13825" max="13825" width="13.140625" style="94" customWidth="1"/>
    <col min="13826" max="13826" width="25.7109375" style="94" customWidth="1"/>
    <col min="13827" max="13827" width="12.28515625" style="94" customWidth="1"/>
    <col min="13828" max="13830" width="8.7109375" style="94" customWidth="1"/>
    <col min="13831" max="13831" width="11.7109375" style="94" customWidth="1"/>
    <col min="13832" max="13832" width="14.7109375" style="94" customWidth="1"/>
    <col min="13833" max="14080" width="9.140625" style="94"/>
    <col min="14081" max="14081" width="13.140625" style="94" customWidth="1"/>
    <col min="14082" max="14082" width="25.7109375" style="94" customWidth="1"/>
    <col min="14083" max="14083" width="12.28515625" style="94" customWidth="1"/>
    <col min="14084" max="14086" width="8.7109375" style="94" customWidth="1"/>
    <col min="14087" max="14087" width="11.7109375" style="94" customWidth="1"/>
    <col min="14088" max="14088" width="14.7109375" style="94" customWidth="1"/>
    <col min="14089" max="14336" width="9.140625" style="94"/>
    <col min="14337" max="14337" width="13.140625" style="94" customWidth="1"/>
    <col min="14338" max="14338" width="25.7109375" style="94" customWidth="1"/>
    <col min="14339" max="14339" width="12.28515625" style="94" customWidth="1"/>
    <col min="14340" max="14342" width="8.7109375" style="94" customWidth="1"/>
    <col min="14343" max="14343" width="11.7109375" style="94" customWidth="1"/>
    <col min="14344" max="14344" width="14.7109375" style="94" customWidth="1"/>
    <col min="14345" max="14592" width="9.140625" style="94"/>
    <col min="14593" max="14593" width="13.140625" style="94" customWidth="1"/>
    <col min="14594" max="14594" width="25.7109375" style="94" customWidth="1"/>
    <col min="14595" max="14595" width="12.28515625" style="94" customWidth="1"/>
    <col min="14596" max="14598" width="8.7109375" style="94" customWidth="1"/>
    <col min="14599" max="14599" width="11.7109375" style="94" customWidth="1"/>
    <col min="14600" max="14600" width="14.7109375" style="94" customWidth="1"/>
    <col min="14601" max="14848" width="9.140625" style="94"/>
    <col min="14849" max="14849" width="13.140625" style="94" customWidth="1"/>
    <col min="14850" max="14850" width="25.7109375" style="94" customWidth="1"/>
    <col min="14851" max="14851" width="12.28515625" style="94" customWidth="1"/>
    <col min="14852" max="14854" width="8.7109375" style="94" customWidth="1"/>
    <col min="14855" max="14855" width="11.7109375" style="94" customWidth="1"/>
    <col min="14856" max="14856" width="14.7109375" style="94" customWidth="1"/>
    <col min="14857" max="15104" width="9.140625" style="94"/>
    <col min="15105" max="15105" width="13.140625" style="94" customWidth="1"/>
    <col min="15106" max="15106" width="25.7109375" style="94" customWidth="1"/>
    <col min="15107" max="15107" width="12.28515625" style="94" customWidth="1"/>
    <col min="15108" max="15110" width="8.7109375" style="94" customWidth="1"/>
    <col min="15111" max="15111" width="11.7109375" style="94" customWidth="1"/>
    <col min="15112" max="15112" width="14.7109375" style="94" customWidth="1"/>
    <col min="15113" max="15360" width="9.140625" style="94"/>
    <col min="15361" max="15361" width="13.140625" style="94" customWidth="1"/>
    <col min="15362" max="15362" width="25.7109375" style="94" customWidth="1"/>
    <col min="15363" max="15363" width="12.28515625" style="94" customWidth="1"/>
    <col min="15364" max="15366" width="8.7109375" style="94" customWidth="1"/>
    <col min="15367" max="15367" width="11.7109375" style="94" customWidth="1"/>
    <col min="15368" max="15368" width="14.7109375" style="94" customWidth="1"/>
    <col min="15369" max="15616" width="9.140625" style="94"/>
    <col min="15617" max="15617" width="13.140625" style="94" customWidth="1"/>
    <col min="15618" max="15618" width="25.7109375" style="94" customWidth="1"/>
    <col min="15619" max="15619" width="12.28515625" style="94" customWidth="1"/>
    <col min="15620" max="15622" width="8.7109375" style="94" customWidth="1"/>
    <col min="15623" max="15623" width="11.7109375" style="94" customWidth="1"/>
    <col min="15624" max="15624" width="14.7109375" style="94" customWidth="1"/>
    <col min="15625" max="15872" width="9.140625" style="94"/>
    <col min="15873" max="15873" width="13.140625" style="94" customWidth="1"/>
    <col min="15874" max="15874" width="25.7109375" style="94" customWidth="1"/>
    <col min="15875" max="15875" width="12.28515625" style="94" customWidth="1"/>
    <col min="15876" max="15878" width="8.7109375" style="94" customWidth="1"/>
    <col min="15879" max="15879" width="11.7109375" style="94" customWidth="1"/>
    <col min="15880" max="15880" width="14.7109375" style="94" customWidth="1"/>
    <col min="15881" max="16128" width="9.140625" style="94"/>
    <col min="16129" max="16129" width="13.140625" style="94" customWidth="1"/>
    <col min="16130" max="16130" width="25.7109375" style="94" customWidth="1"/>
    <col min="16131" max="16131" width="12.28515625" style="94" customWidth="1"/>
    <col min="16132" max="16134" width="8.7109375" style="94" customWidth="1"/>
    <col min="16135" max="16135" width="11.7109375" style="94" customWidth="1"/>
    <col min="16136" max="16136" width="14.7109375" style="94" customWidth="1"/>
    <col min="16137" max="16384" width="9.140625" style="94"/>
  </cols>
  <sheetData>
    <row r="1" spans="1:9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9">
      <c r="A2" s="296"/>
      <c r="B2" s="297" t="s">
        <v>166</v>
      </c>
      <c r="C2" s="679">
        <v>7041357</v>
      </c>
      <c r="D2" s="680"/>
      <c r="E2" s="299"/>
      <c r="F2" s="299"/>
      <c r="G2" s="300"/>
    </row>
    <row r="3" spans="1:9">
      <c r="A3" s="296"/>
      <c r="B3" s="297" t="s">
        <v>168</v>
      </c>
      <c r="C3" s="403">
        <v>43465</v>
      </c>
      <c r="D3" s="299"/>
      <c r="E3" s="299"/>
      <c r="F3" s="299"/>
      <c r="G3" s="300"/>
    </row>
    <row r="4" spans="1:9" ht="14.25">
      <c r="A4" s="296"/>
      <c r="B4" s="297" t="s">
        <v>167</v>
      </c>
      <c r="C4" s="301" t="s">
        <v>211</v>
      </c>
      <c r="D4" s="302"/>
      <c r="E4" s="302"/>
      <c r="F4" s="302"/>
      <c r="G4" s="303"/>
    </row>
    <row r="5" spans="1:9" ht="14.25">
      <c r="A5" s="296"/>
      <c r="B5" s="297" t="s">
        <v>208</v>
      </c>
      <c r="C5" s="301"/>
      <c r="D5" s="302"/>
      <c r="E5" s="302"/>
      <c r="F5" s="302"/>
      <c r="G5" s="303"/>
    </row>
    <row r="6" spans="1:9">
      <c r="G6" s="2" t="s">
        <v>1855</v>
      </c>
    </row>
    <row r="7" spans="1:9" ht="21.75" customHeight="1">
      <c r="A7" s="698" t="s">
        <v>53</v>
      </c>
      <c r="B7" s="698" t="s">
        <v>212</v>
      </c>
      <c r="C7" s="707" t="s">
        <v>218</v>
      </c>
      <c r="D7" s="708"/>
      <c r="E7" s="709" t="s">
        <v>219</v>
      </c>
      <c r="F7" s="708"/>
      <c r="G7" s="692" t="s">
        <v>88</v>
      </c>
      <c r="H7" s="692"/>
    </row>
    <row r="8" spans="1:9" ht="48" customHeight="1" thickBot="1">
      <c r="A8" s="699"/>
      <c r="B8" s="699"/>
      <c r="C8" s="242" t="s">
        <v>324</v>
      </c>
      <c r="D8" s="242" t="s">
        <v>1837</v>
      </c>
      <c r="E8" s="242" t="s">
        <v>324</v>
      </c>
      <c r="F8" s="242" t="s">
        <v>1837</v>
      </c>
      <c r="G8" s="242" t="s">
        <v>324</v>
      </c>
      <c r="H8" s="242" t="s">
        <v>1837</v>
      </c>
    </row>
    <row r="9" spans="1:9" ht="28.5" customHeight="1" thickTop="1">
      <c r="A9" s="436" t="s">
        <v>1856</v>
      </c>
      <c r="B9" s="437"/>
      <c r="C9" s="437"/>
      <c r="D9" s="437"/>
      <c r="E9" s="438"/>
      <c r="F9" s="118"/>
      <c r="G9" s="119"/>
      <c r="H9" s="118"/>
    </row>
    <row r="10" spans="1:9" ht="30" customHeight="1">
      <c r="A10" s="439" t="s">
        <v>1857</v>
      </c>
      <c r="B10" s="440" t="s">
        <v>1858</v>
      </c>
      <c r="C10" s="441">
        <v>26856</v>
      </c>
      <c r="D10" s="441">
        <v>26391</v>
      </c>
      <c r="E10" s="118">
        <v>0</v>
      </c>
      <c r="F10" s="118">
        <v>0</v>
      </c>
      <c r="G10" s="441">
        <f t="shared" ref="G10:H15" si="0">C10+E10</f>
        <v>26856</v>
      </c>
      <c r="H10" s="442">
        <f t="shared" si="0"/>
        <v>26391</v>
      </c>
      <c r="I10" s="443">
        <f>H10/G10</f>
        <v>0.98268543342269887</v>
      </c>
    </row>
    <row r="11" spans="1:9" ht="27" customHeight="1">
      <c r="A11" s="444" t="s">
        <v>1859</v>
      </c>
      <c r="B11" s="440" t="s">
        <v>1860</v>
      </c>
      <c r="C11" s="441">
        <v>64</v>
      </c>
      <c r="D11" s="441">
        <v>38</v>
      </c>
      <c r="E11" s="118">
        <v>0</v>
      </c>
      <c r="F11" s="118">
        <v>0</v>
      </c>
      <c r="G11" s="441">
        <f t="shared" si="0"/>
        <v>64</v>
      </c>
      <c r="H11" s="442">
        <f t="shared" si="0"/>
        <v>38</v>
      </c>
      <c r="I11" s="443">
        <f t="shared" ref="I11:I36" si="1">H11/G11</f>
        <v>0.59375</v>
      </c>
    </row>
    <row r="12" spans="1:9" ht="28.5" customHeight="1">
      <c r="A12" s="444" t="s">
        <v>1861</v>
      </c>
      <c r="B12" s="445" t="s">
        <v>1862</v>
      </c>
      <c r="C12" s="441">
        <v>6062</v>
      </c>
      <c r="D12" s="441">
        <v>6695</v>
      </c>
      <c r="E12" s="118">
        <v>0</v>
      </c>
      <c r="F12" s="118">
        <v>0</v>
      </c>
      <c r="G12" s="441">
        <f t="shared" si="0"/>
        <v>6062</v>
      </c>
      <c r="H12" s="442">
        <f t="shared" si="0"/>
        <v>6695</v>
      </c>
      <c r="I12" s="443">
        <f t="shared" si="1"/>
        <v>1.1044209831738701</v>
      </c>
    </row>
    <row r="13" spans="1:9" ht="44.25" customHeight="1">
      <c r="A13" s="444" t="s">
        <v>1863</v>
      </c>
      <c r="B13" s="445" t="s">
        <v>1864</v>
      </c>
      <c r="C13" s="441"/>
      <c r="D13" s="441"/>
      <c r="E13" s="118"/>
      <c r="F13" s="118">
        <v>0</v>
      </c>
      <c r="G13" s="441">
        <f t="shared" si="0"/>
        <v>0</v>
      </c>
      <c r="H13" s="442">
        <f t="shared" si="0"/>
        <v>0</v>
      </c>
      <c r="I13" s="443"/>
    </row>
    <row r="14" spans="1:9" ht="25.5" customHeight="1">
      <c r="A14" s="444" t="s">
        <v>1865</v>
      </c>
      <c r="B14" s="446" t="s">
        <v>1866</v>
      </c>
      <c r="C14" s="441"/>
      <c r="D14" s="441"/>
      <c r="E14" s="118"/>
      <c r="F14" s="118">
        <v>0</v>
      </c>
      <c r="G14" s="441">
        <f t="shared" si="0"/>
        <v>0</v>
      </c>
      <c r="H14" s="442">
        <f t="shared" si="0"/>
        <v>0</v>
      </c>
      <c r="I14" s="443"/>
    </row>
    <row r="15" spans="1:9" ht="36" customHeight="1">
      <c r="A15" s="444" t="s">
        <v>1867</v>
      </c>
      <c r="B15" s="447" t="s">
        <v>1868</v>
      </c>
      <c r="C15" s="441"/>
      <c r="D15" s="441"/>
      <c r="E15" s="118"/>
      <c r="F15" s="118">
        <v>0</v>
      </c>
      <c r="G15" s="441">
        <f t="shared" si="0"/>
        <v>0</v>
      </c>
      <c r="H15" s="442">
        <f t="shared" si="0"/>
        <v>0</v>
      </c>
      <c r="I15" s="443"/>
    </row>
    <row r="16" spans="1:9" ht="17.25" customHeight="1">
      <c r="A16" s="166"/>
      <c r="B16" s="448" t="s">
        <v>1869</v>
      </c>
      <c r="C16" s="449">
        <f t="shared" ref="C16:H16" si="2">SUM(C10:C15)</f>
        <v>32982</v>
      </c>
      <c r="D16" s="449">
        <f t="shared" si="2"/>
        <v>33124</v>
      </c>
      <c r="E16" s="449">
        <f t="shared" si="2"/>
        <v>0</v>
      </c>
      <c r="F16" s="449">
        <f t="shared" si="2"/>
        <v>0</v>
      </c>
      <c r="G16" s="449">
        <f t="shared" si="2"/>
        <v>32982</v>
      </c>
      <c r="H16" s="449">
        <f t="shared" si="2"/>
        <v>33124</v>
      </c>
      <c r="I16" s="450">
        <f t="shared" si="1"/>
        <v>1.0043053786914073</v>
      </c>
    </row>
    <row r="17" spans="1:9" ht="11.1" customHeight="1" thickBot="1">
      <c r="A17" s="166"/>
      <c r="B17" s="117"/>
      <c r="C17" s="118"/>
      <c r="D17" s="118"/>
      <c r="E17" s="118"/>
      <c r="F17" s="118"/>
      <c r="G17" s="119"/>
      <c r="H17" s="118"/>
      <c r="I17" s="443" t="e">
        <f t="shared" si="1"/>
        <v>#DIV/0!</v>
      </c>
    </row>
    <row r="18" spans="1:9" ht="32.25" customHeight="1" thickTop="1">
      <c r="A18" s="436" t="s">
        <v>1870</v>
      </c>
      <c r="B18" s="437"/>
      <c r="C18" s="437"/>
      <c r="D18" s="437"/>
      <c r="E18" s="438"/>
      <c r="F18" s="118"/>
      <c r="G18" s="119"/>
      <c r="H18" s="118"/>
      <c r="I18" s="443" t="e">
        <f t="shared" si="1"/>
        <v>#DIV/0!</v>
      </c>
    </row>
    <row r="19" spans="1:9" ht="36" customHeight="1">
      <c r="A19" s="439" t="s">
        <v>1857</v>
      </c>
      <c r="B19" s="440" t="s">
        <v>1858</v>
      </c>
      <c r="C19" s="441">
        <v>11033</v>
      </c>
      <c r="D19" s="441">
        <v>9651</v>
      </c>
      <c r="E19" s="118">
        <v>0</v>
      </c>
      <c r="F19" s="118">
        <v>29</v>
      </c>
      <c r="G19" s="119">
        <f t="shared" ref="G19:H21" si="3">C19+E19</f>
        <v>11033</v>
      </c>
      <c r="H19" s="118">
        <f t="shared" si="3"/>
        <v>9680</v>
      </c>
      <c r="I19" s="443">
        <f t="shared" si="1"/>
        <v>0.87736789631106682</v>
      </c>
    </row>
    <row r="20" spans="1:9" ht="35.25" customHeight="1">
      <c r="A20" s="444" t="s">
        <v>1859</v>
      </c>
      <c r="B20" s="440" t="s">
        <v>1860</v>
      </c>
      <c r="C20" s="441">
        <v>1</v>
      </c>
      <c r="D20" s="441"/>
      <c r="E20" s="118">
        <v>0</v>
      </c>
      <c r="F20" s="118"/>
      <c r="G20" s="119">
        <f t="shared" si="3"/>
        <v>1</v>
      </c>
      <c r="H20" s="118">
        <f t="shared" si="3"/>
        <v>0</v>
      </c>
      <c r="I20" s="443">
        <f t="shared" si="1"/>
        <v>0</v>
      </c>
    </row>
    <row r="21" spans="1:9" ht="25.5" customHeight="1">
      <c r="A21" s="444" t="s">
        <v>1861</v>
      </c>
      <c r="B21" s="445" t="s">
        <v>1862</v>
      </c>
      <c r="C21" s="441">
        <v>2430</v>
      </c>
      <c r="D21" s="441">
        <v>3440</v>
      </c>
      <c r="E21" s="118">
        <v>0</v>
      </c>
      <c r="F21" s="118"/>
      <c r="G21" s="119">
        <f t="shared" si="3"/>
        <v>2430</v>
      </c>
      <c r="H21" s="118">
        <f t="shared" si="3"/>
        <v>3440</v>
      </c>
      <c r="I21" s="443">
        <f t="shared" si="1"/>
        <v>1.4156378600823045</v>
      </c>
    </row>
    <row r="22" spans="1:9" ht="26.25" customHeight="1">
      <c r="A22" s="166"/>
      <c r="B22" s="448" t="s">
        <v>1871</v>
      </c>
      <c r="C22" s="451">
        <f t="shared" ref="C22:H22" si="4">SUM(C19:C21)</f>
        <v>13464</v>
      </c>
      <c r="D22" s="451">
        <f t="shared" si="4"/>
        <v>13091</v>
      </c>
      <c r="E22" s="449">
        <f t="shared" si="4"/>
        <v>0</v>
      </c>
      <c r="F22" s="449">
        <f t="shared" si="4"/>
        <v>29</v>
      </c>
      <c r="G22" s="449">
        <f t="shared" si="4"/>
        <v>13464</v>
      </c>
      <c r="H22" s="449">
        <f t="shared" si="4"/>
        <v>13120</v>
      </c>
      <c r="I22" s="450">
        <f t="shared" si="1"/>
        <v>0.97445038621509206</v>
      </c>
    </row>
    <row r="23" spans="1:9" ht="11.1" customHeight="1">
      <c r="A23" s="166"/>
      <c r="B23" s="117"/>
      <c r="C23" s="118"/>
      <c r="D23" s="118"/>
      <c r="E23" s="118"/>
      <c r="F23" s="118"/>
      <c r="G23" s="119">
        <f>C23+E23</f>
        <v>0</v>
      </c>
      <c r="H23" s="118">
        <f>D23+F23</f>
        <v>0</v>
      </c>
      <c r="I23" s="443" t="e">
        <f t="shared" si="1"/>
        <v>#DIV/0!</v>
      </c>
    </row>
    <row r="24" spans="1:9" ht="30" customHeight="1">
      <c r="A24" s="704" t="s">
        <v>1872</v>
      </c>
      <c r="B24" s="705"/>
      <c r="C24" s="705"/>
      <c r="D24" s="705"/>
      <c r="E24" s="705"/>
      <c r="F24" s="705"/>
      <c r="G24" s="705"/>
      <c r="H24" s="706"/>
      <c r="I24" s="443" t="e">
        <f t="shared" si="1"/>
        <v>#DIV/0!</v>
      </c>
    </row>
    <row r="25" spans="1:9" ht="30" customHeight="1">
      <c r="A25" s="439" t="s">
        <v>1857</v>
      </c>
      <c r="B25" s="440" t="s">
        <v>1858</v>
      </c>
      <c r="C25" s="441">
        <v>2994</v>
      </c>
      <c r="D25" s="441">
        <v>2888</v>
      </c>
      <c r="E25" s="118">
        <v>94</v>
      </c>
      <c r="F25" s="118">
        <v>257</v>
      </c>
      <c r="G25" s="442">
        <f t="shared" ref="G25:H27" si="5">C25+E25</f>
        <v>3088</v>
      </c>
      <c r="H25" s="118">
        <f t="shared" si="5"/>
        <v>3145</v>
      </c>
      <c r="I25" s="443">
        <f t="shared" si="1"/>
        <v>1.018458549222798</v>
      </c>
    </row>
    <row r="26" spans="1:9" ht="26.25" customHeight="1">
      <c r="A26" s="444" t="s">
        <v>1859</v>
      </c>
      <c r="B26" s="440" t="s">
        <v>1860</v>
      </c>
      <c r="C26" s="441"/>
      <c r="D26" s="441"/>
      <c r="E26" s="118">
        <v>0</v>
      </c>
      <c r="F26" s="118"/>
      <c r="G26" s="442">
        <f t="shared" si="5"/>
        <v>0</v>
      </c>
      <c r="H26" s="118">
        <f t="shared" si="5"/>
        <v>0</v>
      </c>
      <c r="I26" s="443" t="e">
        <f t="shared" si="1"/>
        <v>#DIV/0!</v>
      </c>
    </row>
    <row r="27" spans="1:9" ht="27" customHeight="1">
      <c r="A27" s="444" t="s">
        <v>1861</v>
      </c>
      <c r="B27" s="445" t="s">
        <v>1862</v>
      </c>
      <c r="C27" s="441">
        <v>2637</v>
      </c>
      <c r="D27" s="441">
        <v>2667</v>
      </c>
      <c r="E27" s="118">
        <v>57</v>
      </c>
      <c r="F27" s="118">
        <v>203</v>
      </c>
      <c r="G27" s="442">
        <f t="shared" si="5"/>
        <v>2694</v>
      </c>
      <c r="H27" s="118">
        <f t="shared" si="5"/>
        <v>2870</v>
      </c>
      <c r="I27" s="443">
        <f t="shared" si="1"/>
        <v>1.0653303637713438</v>
      </c>
    </row>
    <row r="28" spans="1:9" ht="25.5" customHeight="1">
      <c r="A28" s="166"/>
      <c r="B28" s="448" t="s">
        <v>1873</v>
      </c>
      <c r="C28" s="451">
        <f t="shared" ref="C28:H28" si="6">SUM(C25:C27)</f>
        <v>5631</v>
      </c>
      <c r="D28" s="449">
        <f t="shared" si="6"/>
        <v>5555</v>
      </c>
      <c r="E28" s="449">
        <f t="shared" si="6"/>
        <v>151</v>
      </c>
      <c r="F28" s="449">
        <f t="shared" si="6"/>
        <v>460</v>
      </c>
      <c r="G28" s="451">
        <f t="shared" si="6"/>
        <v>5782</v>
      </c>
      <c r="H28" s="449">
        <f t="shared" si="6"/>
        <v>6015</v>
      </c>
      <c r="I28" s="450">
        <f t="shared" si="1"/>
        <v>1.0402974749221723</v>
      </c>
    </row>
    <row r="29" spans="1:9" ht="11.1" customHeight="1">
      <c r="A29" s="166"/>
      <c r="B29" s="117"/>
      <c r="C29" s="118"/>
      <c r="D29" s="118"/>
      <c r="E29" s="118"/>
      <c r="F29" s="118"/>
      <c r="G29" s="119">
        <f>C29+E29</f>
        <v>0</v>
      </c>
      <c r="H29" s="118">
        <f>D29+F29</f>
        <v>0</v>
      </c>
      <c r="I29" s="443" t="e">
        <f t="shared" si="1"/>
        <v>#DIV/0!</v>
      </c>
    </row>
    <row r="30" spans="1:9" ht="30.75" customHeight="1">
      <c r="A30" s="704" t="s">
        <v>1874</v>
      </c>
      <c r="B30" s="705"/>
      <c r="C30" s="705"/>
      <c r="D30" s="705"/>
      <c r="E30" s="705"/>
      <c r="F30" s="705"/>
      <c r="G30" s="705"/>
      <c r="H30" s="706"/>
      <c r="I30" s="443" t="e">
        <f t="shared" si="1"/>
        <v>#DIV/0!</v>
      </c>
    </row>
    <row r="31" spans="1:9" ht="24" customHeight="1">
      <c r="A31" s="439" t="s">
        <v>1857</v>
      </c>
      <c r="B31" s="440" t="s">
        <v>1858</v>
      </c>
      <c r="C31" s="441">
        <v>1666</v>
      </c>
      <c r="D31" s="441">
        <v>1620</v>
      </c>
      <c r="E31" s="118">
        <v>4</v>
      </c>
      <c r="F31" s="118">
        <v>10</v>
      </c>
      <c r="G31" s="442">
        <f t="shared" ref="G31:H33" si="7">C31+E31</f>
        <v>1670</v>
      </c>
      <c r="H31" s="118">
        <f t="shared" si="7"/>
        <v>1630</v>
      </c>
      <c r="I31" s="443">
        <f t="shared" si="1"/>
        <v>0.9760479041916168</v>
      </c>
    </row>
    <row r="32" spans="1:9" ht="28.5" customHeight="1">
      <c r="A32" s="444" t="s">
        <v>1859</v>
      </c>
      <c r="B32" s="440" t="s">
        <v>1860</v>
      </c>
      <c r="C32" s="441"/>
      <c r="D32" s="441"/>
      <c r="E32" s="118"/>
      <c r="F32" s="118"/>
      <c r="G32" s="442">
        <f t="shared" si="7"/>
        <v>0</v>
      </c>
      <c r="H32" s="118">
        <f t="shared" si="7"/>
        <v>0</v>
      </c>
      <c r="I32" s="443" t="e">
        <f t="shared" si="1"/>
        <v>#DIV/0!</v>
      </c>
    </row>
    <row r="33" spans="1:9" ht="26.25" customHeight="1">
      <c r="A33" s="444" t="s">
        <v>1861</v>
      </c>
      <c r="B33" s="445" t="s">
        <v>1862</v>
      </c>
      <c r="C33" s="441"/>
      <c r="D33" s="441"/>
      <c r="E33" s="118"/>
      <c r="F33" s="118"/>
      <c r="G33" s="442">
        <f t="shared" si="7"/>
        <v>0</v>
      </c>
      <c r="H33" s="118">
        <f t="shared" si="7"/>
        <v>0</v>
      </c>
      <c r="I33" s="443" t="e">
        <f t="shared" si="1"/>
        <v>#DIV/0!</v>
      </c>
    </row>
    <row r="34" spans="1:9" ht="15.75" customHeight="1">
      <c r="A34" s="166"/>
      <c r="B34" s="448" t="s">
        <v>1875</v>
      </c>
      <c r="C34" s="441">
        <f t="shared" ref="C34:H34" si="8">SUM(C31:C33)</f>
        <v>1666</v>
      </c>
      <c r="D34" s="441">
        <f t="shared" si="8"/>
        <v>1620</v>
      </c>
      <c r="E34" s="118">
        <f t="shared" si="8"/>
        <v>4</v>
      </c>
      <c r="F34" s="118">
        <f t="shared" si="8"/>
        <v>10</v>
      </c>
      <c r="G34" s="441">
        <f t="shared" si="8"/>
        <v>1670</v>
      </c>
      <c r="H34" s="118">
        <f t="shared" si="8"/>
        <v>1630</v>
      </c>
      <c r="I34" s="443">
        <f t="shared" si="1"/>
        <v>0.9760479041916168</v>
      </c>
    </row>
    <row r="35" spans="1:9" ht="11.1" customHeight="1">
      <c r="A35" s="166"/>
      <c r="B35" s="117"/>
      <c r="C35" s="441"/>
      <c r="D35" s="441"/>
      <c r="E35" s="118"/>
      <c r="F35" s="118"/>
      <c r="G35" s="442"/>
      <c r="H35" s="118"/>
      <c r="I35" s="443" t="e">
        <f t="shared" si="1"/>
        <v>#DIV/0!</v>
      </c>
    </row>
    <row r="36" spans="1:9" ht="27" customHeight="1">
      <c r="A36" s="166"/>
      <c r="B36" s="448" t="s">
        <v>1876</v>
      </c>
      <c r="C36" s="451">
        <f t="shared" ref="C36:H36" si="9">C16+C22+C28+C34</f>
        <v>53743</v>
      </c>
      <c r="D36" s="451">
        <f t="shared" si="9"/>
        <v>53390</v>
      </c>
      <c r="E36" s="449">
        <f t="shared" si="9"/>
        <v>155</v>
      </c>
      <c r="F36" s="449">
        <f t="shared" si="9"/>
        <v>499</v>
      </c>
      <c r="G36" s="451">
        <f t="shared" si="9"/>
        <v>53898</v>
      </c>
      <c r="H36" s="449">
        <f t="shared" si="9"/>
        <v>53889</v>
      </c>
      <c r="I36" s="450">
        <f t="shared" si="1"/>
        <v>0.99983301792274293</v>
      </c>
    </row>
    <row r="37" spans="1:9" ht="11.1" customHeight="1"/>
    <row r="38" spans="1:9" s="114" customFormat="1" ht="11.1" customHeight="1">
      <c r="A38" s="94"/>
      <c r="B38" s="94"/>
      <c r="C38" s="94"/>
      <c r="D38" s="94"/>
      <c r="E38" s="94"/>
      <c r="F38" s="94"/>
      <c r="G38" s="94"/>
      <c r="H38" s="94"/>
    </row>
    <row r="39" spans="1:9" s="114" customFormat="1" ht="11.1" customHeight="1">
      <c r="A39" s="94"/>
      <c r="B39" s="94"/>
      <c r="C39" s="94"/>
      <c r="D39" s="94"/>
      <c r="E39" s="94"/>
      <c r="F39" s="94"/>
      <c r="G39" s="94"/>
      <c r="H39" s="94"/>
    </row>
    <row r="40" spans="1:9" s="114" customFormat="1" ht="12.75" customHeight="1">
      <c r="A40" s="94"/>
      <c r="B40" s="94"/>
      <c r="C40" s="94"/>
      <c r="D40" s="94"/>
      <c r="E40" s="94"/>
      <c r="F40" s="94"/>
      <c r="G40" s="94"/>
      <c r="H40" s="94"/>
    </row>
    <row r="41" spans="1:9" s="114" customFormat="1">
      <c r="A41" s="94"/>
      <c r="B41" s="94"/>
      <c r="C41" s="94"/>
      <c r="D41" s="94"/>
      <c r="E41" s="94"/>
      <c r="F41" s="94"/>
      <c r="G41" s="94"/>
      <c r="H41" s="94"/>
    </row>
    <row r="42" spans="1:9" s="114" customFormat="1">
      <c r="A42" s="94"/>
      <c r="B42" s="94"/>
      <c r="C42" s="94"/>
      <c r="D42" s="94"/>
      <c r="E42" s="94"/>
      <c r="F42" s="94"/>
      <c r="G42" s="94"/>
      <c r="H42" s="94"/>
    </row>
    <row r="43" spans="1:9" s="114" customFormat="1" ht="27" customHeight="1">
      <c r="A43" s="94"/>
      <c r="B43" s="94"/>
      <c r="C43" s="94"/>
      <c r="D43" s="94"/>
      <c r="E43" s="94"/>
      <c r="F43" s="94"/>
      <c r="G43" s="94"/>
      <c r="H43" s="94"/>
    </row>
    <row r="44" spans="1:9" s="114" customFormat="1" ht="11.1" customHeight="1">
      <c r="A44" s="94"/>
      <c r="B44" s="94"/>
      <c r="C44" s="94"/>
      <c r="D44" s="94"/>
      <c r="E44" s="94"/>
      <c r="F44" s="94"/>
      <c r="G44" s="94"/>
      <c r="H44" s="94"/>
    </row>
    <row r="46" spans="1:9" s="116" customFormat="1" ht="33.75" customHeight="1">
      <c r="A46" s="94"/>
      <c r="B46" s="94"/>
      <c r="C46" s="94"/>
      <c r="D46" s="94"/>
      <c r="E46" s="94"/>
      <c r="F46" s="94"/>
      <c r="G46" s="94"/>
      <c r="H46" s="94"/>
    </row>
    <row r="48" spans="1:9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</sheetData>
  <mergeCells count="8">
    <mergeCell ref="A24:H24"/>
    <mergeCell ref="A30:H30"/>
    <mergeCell ref="C2:D2"/>
    <mergeCell ref="A7:A8"/>
    <mergeCell ref="B7:B8"/>
    <mergeCell ref="C7:D7"/>
    <mergeCell ref="E7:F7"/>
    <mergeCell ref="G7:H7"/>
  </mergeCells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2"/>
  <sheetViews>
    <sheetView zoomScaleNormal="100" zoomScaleSheetLayoutView="100" workbookViewId="0">
      <selection activeCell="O8" sqref="O8"/>
    </sheetView>
  </sheetViews>
  <sheetFormatPr defaultRowHeight="12.75"/>
  <cols>
    <col min="1" max="1" width="13.140625" style="94" customWidth="1"/>
    <col min="2" max="2" width="25.85546875" style="94" customWidth="1"/>
    <col min="3" max="3" width="13.28515625" style="94" customWidth="1"/>
    <col min="4" max="8" width="8.7109375" style="94" customWidth="1"/>
    <col min="9" max="256" width="9.140625" style="94"/>
    <col min="257" max="257" width="13.140625" style="94" customWidth="1"/>
    <col min="258" max="258" width="25.85546875" style="94" customWidth="1"/>
    <col min="259" max="259" width="13.28515625" style="94" customWidth="1"/>
    <col min="260" max="264" width="8.7109375" style="94" customWidth="1"/>
    <col min="265" max="512" width="9.140625" style="94"/>
    <col min="513" max="513" width="13.140625" style="94" customWidth="1"/>
    <col min="514" max="514" width="25.85546875" style="94" customWidth="1"/>
    <col min="515" max="515" width="13.28515625" style="94" customWidth="1"/>
    <col min="516" max="520" width="8.7109375" style="94" customWidth="1"/>
    <col min="521" max="768" width="9.140625" style="94"/>
    <col min="769" max="769" width="13.140625" style="94" customWidth="1"/>
    <col min="770" max="770" width="25.85546875" style="94" customWidth="1"/>
    <col min="771" max="771" width="13.28515625" style="94" customWidth="1"/>
    <col min="772" max="776" width="8.7109375" style="94" customWidth="1"/>
    <col min="777" max="1024" width="9.140625" style="94"/>
    <col min="1025" max="1025" width="13.140625" style="94" customWidth="1"/>
    <col min="1026" max="1026" width="25.85546875" style="94" customWidth="1"/>
    <col min="1027" max="1027" width="13.28515625" style="94" customWidth="1"/>
    <col min="1028" max="1032" width="8.7109375" style="94" customWidth="1"/>
    <col min="1033" max="1280" width="9.140625" style="94"/>
    <col min="1281" max="1281" width="13.140625" style="94" customWidth="1"/>
    <col min="1282" max="1282" width="25.85546875" style="94" customWidth="1"/>
    <col min="1283" max="1283" width="13.28515625" style="94" customWidth="1"/>
    <col min="1284" max="1288" width="8.7109375" style="94" customWidth="1"/>
    <col min="1289" max="1536" width="9.140625" style="94"/>
    <col min="1537" max="1537" width="13.140625" style="94" customWidth="1"/>
    <col min="1538" max="1538" width="25.85546875" style="94" customWidth="1"/>
    <col min="1539" max="1539" width="13.28515625" style="94" customWidth="1"/>
    <col min="1540" max="1544" width="8.7109375" style="94" customWidth="1"/>
    <col min="1545" max="1792" width="9.140625" style="94"/>
    <col min="1793" max="1793" width="13.140625" style="94" customWidth="1"/>
    <col min="1794" max="1794" width="25.85546875" style="94" customWidth="1"/>
    <col min="1795" max="1795" width="13.28515625" style="94" customWidth="1"/>
    <col min="1796" max="1800" width="8.7109375" style="94" customWidth="1"/>
    <col min="1801" max="2048" width="9.140625" style="94"/>
    <col min="2049" max="2049" width="13.140625" style="94" customWidth="1"/>
    <col min="2050" max="2050" width="25.85546875" style="94" customWidth="1"/>
    <col min="2051" max="2051" width="13.28515625" style="94" customWidth="1"/>
    <col min="2052" max="2056" width="8.7109375" style="94" customWidth="1"/>
    <col min="2057" max="2304" width="9.140625" style="94"/>
    <col min="2305" max="2305" width="13.140625" style="94" customWidth="1"/>
    <col min="2306" max="2306" width="25.85546875" style="94" customWidth="1"/>
    <col min="2307" max="2307" width="13.28515625" style="94" customWidth="1"/>
    <col min="2308" max="2312" width="8.7109375" style="94" customWidth="1"/>
    <col min="2313" max="2560" width="9.140625" style="94"/>
    <col min="2561" max="2561" width="13.140625" style="94" customWidth="1"/>
    <col min="2562" max="2562" width="25.85546875" style="94" customWidth="1"/>
    <col min="2563" max="2563" width="13.28515625" style="94" customWidth="1"/>
    <col min="2564" max="2568" width="8.7109375" style="94" customWidth="1"/>
    <col min="2569" max="2816" width="9.140625" style="94"/>
    <col min="2817" max="2817" width="13.140625" style="94" customWidth="1"/>
    <col min="2818" max="2818" width="25.85546875" style="94" customWidth="1"/>
    <col min="2819" max="2819" width="13.28515625" style="94" customWidth="1"/>
    <col min="2820" max="2824" width="8.7109375" style="94" customWidth="1"/>
    <col min="2825" max="3072" width="9.140625" style="94"/>
    <col min="3073" max="3073" width="13.140625" style="94" customWidth="1"/>
    <col min="3074" max="3074" width="25.85546875" style="94" customWidth="1"/>
    <col min="3075" max="3075" width="13.28515625" style="94" customWidth="1"/>
    <col min="3076" max="3080" width="8.7109375" style="94" customWidth="1"/>
    <col min="3081" max="3328" width="9.140625" style="94"/>
    <col min="3329" max="3329" width="13.140625" style="94" customWidth="1"/>
    <col min="3330" max="3330" width="25.85546875" style="94" customWidth="1"/>
    <col min="3331" max="3331" width="13.28515625" style="94" customWidth="1"/>
    <col min="3332" max="3336" width="8.7109375" style="94" customWidth="1"/>
    <col min="3337" max="3584" width="9.140625" style="94"/>
    <col min="3585" max="3585" width="13.140625" style="94" customWidth="1"/>
    <col min="3586" max="3586" width="25.85546875" style="94" customWidth="1"/>
    <col min="3587" max="3587" width="13.28515625" style="94" customWidth="1"/>
    <col min="3588" max="3592" width="8.7109375" style="94" customWidth="1"/>
    <col min="3593" max="3840" width="9.140625" style="94"/>
    <col min="3841" max="3841" width="13.140625" style="94" customWidth="1"/>
    <col min="3842" max="3842" width="25.85546875" style="94" customWidth="1"/>
    <col min="3843" max="3843" width="13.28515625" style="94" customWidth="1"/>
    <col min="3844" max="3848" width="8.7109375" style="94" customWidth="1"/>
    <col min="3849" max="4096" width="9.140625" style="94"/>
    <col min="4097" max="4097" width="13.140625" style="94" customWidth="1"/>
    <col min="4098" max="4098" width="25.85546875" style="94" customWidth="1"/>
    <col min="4099" max="4099" width="13.28515625" style="94" customWidth="1"/>
    <col min="4100" max="4104" width="8.7109375" style="94" customWidth="1"/>
    <col min="4105" max="4352" width="9.140625" style="94"/>
    <col min="4353" max="4353" width="13.140625" style="94" customWidth="1"/>
    <col min="4354" max="4354" width="25.85546875" style="94" customWidth="1"/>
    <col min="4355" max="4355" width="13.28515625" style="94" customWidth="1"/>
    <col min="4356" max="4360" width="8.7109375" style="94" customWidth="1"/>
    <col min="4361" max="4608" width="9.140625" style="94"/>
    <col min="4609" max="4609" width="13.140625" style="94" customWidth="1"/>
    <col min="4610" max="4610" width="25.85546875" style="94" customWidth="1"/>
    <col min="4611" max="4611" width="13.28515625" style="94" customWidth="1"/>
    <col min="4612" max="4616" width="8.7109375" style="94" customWidth="1"/>
    <col min="4617" max="4864" width="9.140625" style="94"/>
    <col min="4865" max="4865" width="13.140625" style="94" customWidth="1"/>
    <col min="4866" max="4866" width="25.85546875" style="94" customWidth="1"/>
    <col min="4867" max="4867" width="13.28515625" style="94" customWidth="1"/>
    <col min="4868" max="4872" width="8.7109375" style="94" customWidth="1"/>
    <col min="4873" max="5120" width="9.140625" style="94"/>
    <col min="5121" max="5121" width="13.140625" style="94" customWidth="1"/>
    <col min="5122" max="5122" width="25.85546875" style="94" customWidth="1"/>
    <col min="5123" max="5123" width="13.28515625" style="94" customWidth="1"/>
    <col min="5124" max="5128" width="8.7109375" style="94" customWidth="1"/>
    <col min="5129" max="5376" width="9.140625" style="94"/>
    <col min="5377" max="5377" width="13.140625" style="94" customWidth="1"/>
    <col min="5378" max="5378" width="25.85546875" style="94" customWidth="1"/>
    <col min="5379" max="5379" width="13.28515625" style="94" customWidth="1"/>
    <col min="5380" max="5384" width="8.7109375" style="94" customWidth="1"/>
    <col min="5385" max="5632" width="9.140625" style="94"/>
    <col min="5633" max="5633" width="13.140625" style="94" customWidth="1"/>
    <col min="5634" max="5634" width="25.85546875" style="94" customWidth="1"/>
    <col min="5635" max="5635" width="13.28515625" style="94" customWidth="1"/>
    <col min="5636" max="5640" width="8.7109375" style="94" customWidth="1"/>
    <col min="5641" max="5888" width="9.140625" style="94"/>
    <col min="5889" max="5889" width="13.140625" style="94" customWidth="1"/>
    <col min="5890" max="5890" width="25.85546875" style="94" customWidth="1"/>
    <col min="5891" max="5891" width="13.28515625" style="94" customWidth="1"/>
    <col min="5892" max="5896" width="8.7109375" style="94" customWidth="1"/>
    <col min="5897" max="6144" width="9.140625" style="94"/>
    <col min="6145" max="6145" width="13.140625" style="94" customWidth="1"/>
    <col min="6146" max="6146" width="25.85546875" style="94" customWidth="1"/>
    <col min="6147" max="6147" width="13.28515625" style="94" customWidth="1"/>
    <col min="6148" max="6152" width="8.7109375" style="94" customWidth="1"/>
    <col min="6153" max="6400" width="9.140625" style="94"/>
    <col min="6401" max="6401" width="13.140625" style="94" customWidth="1"/>
    <col min="6402" max="6402" width="25.85546875" style="94" customWidth="1"/>
    <col min="6403" max="6403" width="13.28515625" style="94" customWidth="1"/>
    <col min="6404" max="6408" width="8.7109375" style="94" customWidth="1"/>
    <col min="6409" max="6656" width="9.140625" style="94"/>
    <col min="6657" max="6657" width="13.140625" style="94" customWidth="1"/>
    <col min="6658" max="6658" width="25.85546875" style="94" customWidth="1"/>
    <col min="6659" max="6659" width="13.28515625" style="94" customWidth="1"/>
    <col min="6660" max="6664" width="8.7109375" style="94" customWidth="1"/>
    <col min="6665" max="6912" width="9.140625" style="94"/>
    <col min="6913" max="6913" width="13.140625" style="94" customWidth="1"/>
    <col min="6914" max="6914" width="25.85546875" style="94" customWidth="1"/>
    <col min="6915" max="6915" width="13.28515625" style="94" customWidth="1"/>
    <col min="6916" max="6920" width="8.7109375" style="94" customWidth="1"/>
    <col min="6921" max="7168" width="9.140625" style="94"/>
    <col min="7169" max="7169" width="13.140625" style="94" customWidth="1"/>
    <col min="7170" max="7170" width="25.85546875" style="94" customWidth="1"/>
    <col min="7171" max="7171" width="13.28515625" style="94" customWidth="1"/>
    <col min="7172" max="7176" width="8.7109375" style="94" customWidth="1"/>
    <col min="7177" max="7424" width="9.140625" style="94"/>
    <col min="7425" max="7425" width="13.140625" style="94" customWidth="1"/>
    <col min="7426" max="7426" width="25.85546875" style="94" customWidth="1"/>
    <col min="7427" max="7427" width="13.28515625" style="94" customWidth="1"/>
    <col min="7428" max="7432" width="8.7109375" style="94" customWidth="1"/>
    <col min="7433" max="7680" width="9.140625" style="94"/>
    <col min="7681" max="7681" width="13.140625" style="94" customWidth="1"/>
    <col min="7682" max="7682" width="25.85546875" style="94" customWidth="1"/>
    <col min="7683" max="7683" width="13.28515625" style="94" customWidth="1"/>
    <col min="7684" max="7688" width="8.7109375" style="94" customWidth="1"/>
    <col min="7689" max="7936" width="9.140625" style="94"/>
    <col min="7937" max="7937" width="13.140625" style="94" customWidth="1"/>
    <col min="7938" max="7938" width="25.85546875" style="94" customWidth="1"/>
    <col min="7939" max="7939" width="13.28515625" style="94" customWidth="1"/>
    <col min="7940" max="7944" width="8.7109375" style="94" customWidth="1"/>
    <col min="7945" max="8192" width="9.140625" style="94"/>
    <col min="8193" max="8193" width="13.140625" style="94" customWidth="1"/>
    <col min="8194" max="8194" width="25.85546875" style="94" customWidth="1"/>
    <col min="8195" max="8195" width="13.28515625" style="94" customWidth="1"/>
    <col min="8196" max="8200" width="8.7109375" style="94" customWidth="1"/>
    <col min="8201" max="8448" width="9.140625" style="94"/>
    <col min="8449" max="8449" width="13.140625" style="94" customWidth="1"/>
    <col min="8450" max="8450" width="25.85546875" style="94" customWidth="1"/>
    <col min="8451" max="8451" width="13.28515625" style="94" customWidth="1"/>
    <col min="8452" max="8456" width="8.7109375" style="94" customWidth="1"/>
    <col min="8457" max="8704" width="9.140625" style="94"/>
    <col min="8705" max="8705" width="13.140625" style="94" customWidth="1"/>
    <col min="8706" max="8706" width="25.85546875" style="94" customWidth="1"/>
    <col min="8707" max="8707" width="13.28515625" style="94" customWidth="1"/>
    <col min="8708" max="8712" width="8.7109375" style="94" customWidth="1"/>
    <col min="8713" max="8960" width="9.140625" style="94"/>
    <col min="8961" max="8961" width="13.140625" style="94" customWidth="1"/>
    <col min="8962" max="8962" width="25.85546875" style="94" customWidth="1"/>
    <col min="8963" max="8963" width="13.28515625" style="94" customWidth="1"/>
    <col min="8964" max="8968" width="8.7109375" style="94" customWidth="1"/>
    <col min="8969" max="9216" width="9.140625" style="94"/>
    <col min="9217" max="9217" width="13.140625" style="94" customWidth="1"/>
    <col min="9218" max="9218" width="25.85546875" style="94" customWidth="1"/>
    <col min="9219" max="9219" width="13.28515625" style="94" customWidth="1"/>
    <col min="9220" max="9224" width="8.7109375" style="94" customWidth="1"/>
    <col min="9225" max="9472" width="9.140625" style="94"/>
    <col min="9473" max="9473" width="13.140625" style="94" customWidth="1"/>
    <col min="9474" max="9474" width="25.85546875" style="94" customWidth="1"/>
    <col min="9475" max="9475" width="13.28515625" style="94" customWidth="1"/>
    <col min="9476" max="9480" width="8.7109375" style="94" customWidth="1"/>
    <col min="9481" max="9728" width="9.140625" style="94"/>
    <col min="9729" max="9729" width="13.140625" style="94" customWidth="1"/>
    <col min="9730" max="9730" width="25.85546875" style="94" customWidth="1"/>
    <col min="9731" max="9731" width="13.28515625" style="94" customWidth="1"/>
    <col min="9732" max="9736" width="8.7109375" style="94" customWidth="1"/>
    <col min="9737" max="9984" width="9.140625" style="94"/>
    <col min="9985" max="9985" width="13.140625" style="94" customWidth="1"/>
    <col min="9986" max="9986" width="25.85546875" style="94" customWidth="1"/>
    <col min="9987" max="9987" width="13.28515625" style="94" customWidth="1"/>
    <col min="9988" max="9992" width="8.7109375" style="94" customWidth="1"/>
    <col min="9993" max="10240" width="9.140625" style="94"/>
    <col min="10241" max="10241" width="13.140625" style="94" customWidth="1"/>
    <col min="10242" max="10242" width="25.85546875" style="94" customWidth="1"/>
    <col min="10243" max="10243" width="13.28515625" style="94" customWidth="1"/>
    <col min="10244" max="10248" width="8.7109375" style="94" customWidth="1"/>
    <col min="10249" max="10496" width="9.140625" style="94"/>
    <col min="10497" max="10497" width="13.140625" style="94" customWidth="1"/>
    <col min="10498" max="10498" width="25.85546875" style="94" customWidth="1"/>
    <col min="10499" max="10499" width="13.28515625" style="94" customWidth="1"/>
    <col min="10500" max="10504" width="8.7109375" style="94" customWidth="1"/>
    <col min="10505" max="10752" width="9.140625" style="94"/>
    <col min="10753" max="10753" width="13.140625" style="94" customWidth="1"/>
    <col min="10754" max="10754" width="25.85546875" style="94" customWidth="1"/>
    <col min="10755" max="10755" width="13.28515625" style="94" customWidth="1"/>
    <col min="10756" max="10760" width="8.7109375" style="94" customWidth="1"/>
    <col min="10761" max="11008" width="9.140625" style="94"/>
    <col min="11009" max="11009" width="13.140625" style="94" customWidth="1"/>
    <col min="11010" max="11010" width="25.85546875" style="94" customWidth="1"/>
    <col min="11011" max="11011" width="13.28515625" style="94" customWidth="1"/>
    <col min="11012" max="11016" width="8.7109375" style="94" customWidth="1"/>
    <col min="11017" max="11264" width="9.140625" style="94"/>
    <col min="11265" max="11265" width="13.140625" style="94" customWidth="1"/>
    <col min="11266" max="11266" width="25.85546875" style="94" customWidth="1"/>
    <col min="11267" max="11267" width="13.28515625" style="94" customWidth="1"/>
    <col min="11268" max="11272" width="8.7109375" style="94" customWidth="1"/>
    <col min="11273" max="11520" width="9.140625" style="94"/>
    <col min="11521" max="11521" width="13.140625" style="94" customWidth="1"/>
    <col min="11522" max="11522" width="25.85546875" style="94" customWidth="1"/>
    <col min="11523" max="11523" width="13.28515625" style="94" customWidth="1"/>
    <col min="11524" max="11528" width="8.7109375" style="94" customWidth="1"/>
    <col min="11529" max="11776" width="9.140625" style="94"/>
    <col min="11777" max="11777" width="13.140625" style="94" customWidth="1"/>
    <col min="11778" max="11778" width="25.85546875" style="94" customWidth="1"/>
    <col min="11779" max="11779" width="13.28515625" style="94" customWidth="1"/>
    <col min="11780" max="11784" width="8.7109375" style="94" customWidth="1"/>
    <col min="11785" max="12032" width="9.140625" style="94"/>
    <col min="12033" max="12033" width="13.140625" style="94" customWidth="1"/>
    <col min="12034" max="12034" width="25.85546875" style="94" customWidth="1"/>
    <col min="12035" max="12035" width="13.28515625" style="94" customWidth="1"/>
    <col min="12036" max="12040" width="8.7109375" style="94" customWidth="1"/>
    <col min="12041" max="12288" width="9.140625" style="94"/>
    <col min="12289" max="12289" width="13.140625" style="94" customWidth="1"/>
    <col min="12290" max="12290" width="25.85546875" style="94" customWidth="1"/>
    <col min="12291" max="12291" width="13.28515625" style="94" customWidth="1"/>
    <col min="12292" max="12296" width="8.7109375" style="94" customWidth="1"/>
    <col min="12297" max="12544" width="9.140625" style="94"/>
    <col min="12545" max="12545" width="13.140625" style="94" customWidth="1"/>
    <col min="12546" max="12546" width="25.85546875" style="94" customWidth="1"/>
    <col min="12547" max="12547" width="13.28515625" style="94" customWidth="1"/>
    <col min="12548" max="12552" width="8.7109375" style="94" customWidth="1"/>
    <col min="12553" max="12800" width="9.140625" style="94"/>
    <col min="12801" max="12801" width="13.140625" style="94" customWidth="1"/>
    <col min="12802" max="12802" width="25.85546875" style="94" customWidth="1"/>
    <col min="12803" max="12803" width="13.28515625" style="94" customWidth="1"/>
    <col min="12804" max="12808" width="8.7109375" style="94" customWidth="1"/>
    <col min="12809" max="13056" width="9.140625" style="94"/>
    <col min="13057" max="13057" width="13.140625" style="94" customWidth="1"/>
    <col min="13058" max="13058" width="25.85546875" style="94" customWidth="1"/>
    <col min="13059" max="13059" width="13.28515625" style="94" customWidth="1"/>
    <col min="13060" max="13064" width="8.7109375" style="94" customWidth="1"/>
    <col min="13065" max="13312" width="9.140625" style="94"/>
    <col min="13313" max="13313" width="13.140625" style="94" customWidth="1"/>
    <col min="13314" max="13314" width="25.85546875" style="94" customWidth="1"/>
    <col min="13315" max="13315" width="13.28515625" style="94" customWidth="1"/>
    <col min="13316" max="13320" width="8.7109375" style="94" customWidth="1"/>
    <col min="13321" max="13568" width="9.140625" style="94"/>
    <col min="13569" max="13569" width="13.140625" style="94" customWidth="1"/>
    <col min="13570" max="13570" width="25.85546875" style="94" customWidth="1"/>
    <col min="13571" max="13571" width="13.28515625" style="94" customWidth="1"/>
    <col min="13572" max="13576" width="8.7109375" style="94" customWidth="1"/>
    <col min="13577" max="13824" width="9.140625" style="94"/>
    <col min="13825" max="13825" width="13.140625" style="94" customWidth="1"/>
    <col min="13826" max="13826" width="25.85546875" style="94" customWidth="1"/>
    <col min="13827" max="13827" width="13.28515625" style="94" customWidth="1"/>
    <col min="13828" max="13832" width="8.7109375" style="94" customWidth="1"/>
    <col min="13833" max="14080" width="9.140625" style="94"/>
    <col min="14081" max="14081" width="13.140625" style="94" customWidth="1"/>
    <col min="14082" max="14082" width="25.85546875" style="94" customWidth="1"/>
    <col min="14083" max="14083" width="13.28515625" style="94" customWidth="1"/>
    <col min="14084" max="14088" width="8.7109375" style="94" customWidth="1"/>
    <col min="14089" max="14336" width="9.140625" style="94"/>
    <col min="14337" max="14337" width="13.140625" style="94" customWidth="1"/>
    <col min="14338" max="14338" width="25.85546875" style="94" customWidth="1"/>
    <col min="14339" max="14339" width="13.28515625" style="94" customWidth="1"/>
    <col min="14340" max="14344" width="8.7109375" style="94" customWidth="1"/>
    <col min="14345" max="14592" width="9.140625" style="94"/>
    <col min="14593" max="14593" width="13.140625" style="94" customWidth="1"/>
    <col min="14594" max="14594" width="25.85546875" style="94" customWidth="1"/>
    <col min="14595" max="14595" width="13.28515625" style="94" customWidth="1"/>
    <col min="14596" max="14600" width="8.7109375" style="94" customWidth="1"/>
    <col min="14601" max="14848" width="9.140625" style="94"/>
    <col min="14849" max="14849" width="13.140625" style="94" customWidth="1"/>
    <col min="14850" max="14850" width="25.85546875" style="94" customWidth="1"/>
    <col min="14851" max="14851" width="13.28515625" style="94" customWidth="1"/>
    <col min="14852" max="14856" width="8.7109375" style="94" customWidth="1"/>
    <col min="14857" max="15104" width="9.140625" style="94"/>
    <col min="15105" max="15105" width="13.140625" style="94" customWidth="1"/>
    <col min="15106" max="15106" width="25.85546875" style="94" customWidth="1"/>
    <col min="15107" max="15107" width="13.28515625" style="94" customWidth="1"/>
    <col min="15108" max="15112" width="8.7109375" style="94" customWidth="1"/>
    <col min="15113" max="15360" width="9.140625" style="94"/>
    <col min="15361" max="15361" width="13.140625" style="94" customWidth="1"/>
    <col min="15362" max="15362" width="25.85546875" style="94" customWidth="1"/>
    <col min="15363" max="15363" width="13.28515625" style="94" customWidth="1"/>
    <col min="15364" max="15368" width="8.7109375" style="94" customWidth="1"/>
    <col min="15369" max="15616" width="9.140625" style="94"/>
    <col min="15617" max="15617" width="13.140625" style="94" customWidth="1"/>
    <col min="15618" max="15618" width="25.85546875" style="94" customWidth="1"/>
    <col min="15619" max="15619" width="13.28515625" style="94" customWidth="1"/>
    <col min="15620" max="15624" width="8.7109375" style="94" customWidth="1"/>
    <col min="15625" max="15872" width="9.140625" style="94"/>
    <col min="15873" max="15873" width="13.140625" style="94" customWidth="1"/>
    <col min="15874" max="15874" width="25.85546875" style="94" customWidth="1"/>
    <col min="15875" max="15875" width="13.28515625" style="94" customWidth="1"/>
    <col min="15876" max="15880" width="8.7109375" style="94" customWidth="1"/>
    <col min="15881" max="16128" width="9.140625" style="94"/>
    <col min="16129" max="16129" width="13.140625" style="94" customWidth="1"/>
    <col min="16130" max="16130" width="25.85546875" style="94" customWidth="1"/>
    <col min="16131" max="16131" width="13.28515625" style="94" customWidth="1"/>
    <col min="16132" max="16136" width="8.7109375" style="94" customWidth="1"/>
    <col min="16137" max="16384" width="9.140625" style="94"/>
  </cols>
  <sheetData>
    <row r="1" spans="1:9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9">
      <c r="A2" s="296"/>
      <c r="B2" s="297" t="s">
        <v>166</v>
      </c>
      <c r="C2" s="679">
        <v>7041357</v>
      </c>
      <c r="D2" s="680"/>
      <c r="E2" s="299"/>
      <c r="F2" s="299"/>
      <c r="G2" s="300"/>
    </row>
    <row r="3" spans="1:9">
      <c r="A3" s="296"/>
      <c r="B3" s="297" t="s">
        <v>168</v>
      </c>
      <c r="C3" s="403">
        <v>43465</v>
      </c>
      <c r="D3" s="299"/>
      <c r="E3" s="299"/>
      <c r="F3" s="299"/>
      <c r="G3" s="300"/>
    </row>
    <row r="4" spans="1:9" ht="14.25">
      <c r="A4" s="296"/>
      <c r="B4" s="297" t="s">
        <v>167</v>
      </c>
      <c r="C4" s="301" t="s">
        <v>1877</v>
      </c>
      <c r="D4" s="302"/>
      <c r="E4" s="302"/>
      <c r="F4" s="302"/>
      <c r="G4" s="303"/>
    </row>
    <row r="5" spans="1:9" ht="14.25">
      <c r="A5" s="296"/>
      <c r="B5" s="297" t="s">
        <v>208</v>
      </c>
      <c r="C5" s="301"/>
      <c r="D5" s="302"/>
      <c r="E5" s="302"/>
      <c r="F5" s="302"/>
      <c r="G5" s="303"/>
    </row>
    <row r="6" spans="1:9">
      <c r="G6" s="2" t="s">
        <v>1878</v>
      </c>
    </row>
    <row r="7" spans="1:9" ht="21.75" customHeight="1">
      <c r="A7" s="698" t="s">
        <v>53</v>
      </c>
      <c r="B7" s="698" t="s">
        <v>212</v>
      </c>
      <c r="C7" s="707" t="s">
        <v>218</v>
      </c>
      <c r="D7" s="708"/>
      <c r="E7" s="707" t="s">
        <v>219</v>
      </c>
      <c r="F7" s="708"/>
      <c r="G7" s="692" t="s">
        <v>88</v>
      </c>
      <c r="H7" s="692"/>
    </row>
    <row r="8" spans="1:9" ht="65.25" customHeight="1" thickBot="1">
      <c r="A8" s="699"/>
      <c r="B8" s="699"/>
      <c r="C8" s="242" t="s">
        <v>324</v>
      </c>
      <c r="D8" s="242" t="s">
        <v>1837</v>
      </c>
      <c r="E8" s="242" t="s">
        <v>324</v>
      </c>
      <c r="F8" s="242" t="s">
        <v>1837</v>
      </c>
      <c r="G8" s="242" t="s">
        <v>324</v>
      </c>
      <c r="H8" s="242" t="s">
        <v>1837</v>
      </c>
    </row>
    <row r="9" spans="1:9" ht="28.5" customHeight="1" thickTop="1">
      <c r="A9" s="710" t="s">
        <v>1879</v>
      </c>
      <c r="B9" s="711"/>
      <c r="C9" s="711"/>
      <c r="D9" s="711"/>
      <c r="E9" s="711"/>
      <c r="F9" s="711"/>
      <c r="G9" s="711"/>
      <c r="H9" s="712"/>
    </row>
    <row r="10" spans="1:9" ht="26.25" customHeight="1">
      <c r="A10" s="439" t="s">
        <v>1857</v>
      </c>
      <c r="B10" s="440" t="s">
        <v>1858</v>
      </c>
      <c r="C10" s="441">
        <v>27400</v>
      </c>
      <c r="D10" s="441">
        <v>26716</v>
      </c>
      <c r="E10" s="118">
        <v>0</v>
      </c>
      <c r="F10" s="118">
        <v>0</v>
      </c>
      <c r="G10" s="119">
        <f t="shared" ref="G10:H15" si="0">C10+E10</f>
        <v>27400</v>
      </c>
      <c r="H10" s="118">
        <f t="shared" si="0"/>
        <v>26716</v>
      </c>
      <c r="I10" s="443">
        <f>H10/G10</f>
        <v>0.97503649635036493</v>
      </c>
    </row>
    <row r="11" spans="1:9" ht="27" customHeight="1">
      <c r="A11" s="444" t="s">
        <v>1859</v>
      </c>
      <c r="B11" s="440" t="s">
        <v>1860</v>
      </c>
      <c r="C11" s="441">
        <v>64</v>
      </c>
      <c r="D11" s="441">
        <v>38</v>
      </c>
      <c r="E11" s="118"/>
      <c r="F11" s="118">
        <v>0</v>
      </c>
      <c r="G11" s="119">
        <f t="shared" si="0"/>
        <v>64</v>
      </c>
      <c r="H11" s="118">
        <f t="shared" si="0"/>
        <v>38</v>
      </c>
      <c r="I11" s="443">
        <f t="shared" ref="I11:I37" si="1">H11/G11</f>
        <v>0.59375</v>
      </c>
    </row>
    <row r="12" spans="1:9" ht="26.25" customHeight="1">
      <c r="A12" s="444" t="s">
        <v>1861</v>
      </c>
      <c r="B12" s="445" t="s">
        <v>1862</v>
      </c>
      <c r="C12" s="441">
        <v>6153</v>
      </c>
      <c r="D12" s="441">
        <v>6761</v>
      </c>
      <c r="E12" s="118"/>
      <c r="F12" s="118">
        <v>0</v>
      </c>
      <c r="G12" s="119">
        <f t="shared" si="0"/>
        <v>6153</v>
      </c>
      <c r="H12" s="118">
        <f t="shared" si="0"/>
        <v>6761</v>
      </c>
      <c r="I12" s="443">
        <f t="shared" si="1"/>
        <v>1.0988135868681943</v>
      </c>
    </row>
    <row r="13" spans="1:9" ht="25.5" customHeight="1">
      <c r="A13" s="444" t="s">
        <v>1863</v>
      </c>
      <c r="B13" s="445" t="s">
        <v>1864</v>
      </c>
      <c r="C13" s="441"/>
      <c r="D13" s="441"/>
      <c r="E13" s="118"/>
      <c r="F13" s="118">
        <v>0</v>
      </c>
      <c r="G13" s="119">
        <f t="shared" si="0"/>
        <v>0</v>
      </c>
      <c r="H13" s="118">
        <f t="shared" si="0"/>
        <v>0</v>
      </c>
      <c r="I13" s="443" t="e">
        <f t="shared" si="1"/>
        <v>#DIV/0!</v>
      </c>
    </row>
    <row r="14" spans="1:9" ht="26.25" customHeight="1">
      <c r="A14" s="444" t="s">
        <v>1865</v>
      </c>
      <c r="B14" s="446" t="s">
        <v>1866</v>
      </c>
      <c r="C14" s="441"/>
      <c r="D14" s="441"/>
      <c r="E14" s="118"/>
      <c r="F14" s="118">
        <v>0</v>
      </c>
      <c r="G14" s="119">
        <f t="shared" si="0"/>
        <v>0</v>
      </c>
      <c r="H14" s="118">
        <f t="shared" si="0"/>
        <v>0</v>
      </c>
      <c r="I14" s="443" t="e">
        <f t="shared" si="1"/>
        <v>#DIV/0!</v>
      </c>
    </row>
    <row r="15" spans="1:9" ht="29.25" customHeight="1">
      <c r="A15" s="444" t="s">
        <v>1867</v>
      </c>
      <c r="B15" s="447" t="s">
        <v>1868</v>
      </c>
      <c r="C15" s="441"/>
      <c r="D15" s="441"/>
      <c r="E15" s="118"/>
      <c r="F15" s="118">
        <v>0</v>
      </c>
      <c r="G15" s="119">
        <f t="shared" si="0"/>
        <v>0</v>
      </c>
      <c r="H15" s="118">
        <f t="shared" si="0"/>
        <v>0</v>
      </c>
      <c r="I15" s="443" t="e">
        <f t="shared" si="1"/>
        <v>#DIV/0!</v>
      </c>
    </row>
    <row r="16" spans="1:9" ht="21.75" customHeight="1">
      <c r="A16" s="166"/>
      <c r="B16" s="448" t="s">
        <v>1869</v>
      </c>
      <c r="C16" s="451">
        <f t="shared" ref="C16:H16" si="2">SUM(C10:C15)</f>
        <v>33617</v>
      </c>
      <c r="D16" s="451">
        <f>SUM(D10:D15)</f>
        <v>33515</v>
      </c>
      <c r="E16" s="449">
        <f>SUM(E10:E15)</f>
        <v>0</v>
      </c>
      <c r="F16" s="449">
        <f>SUM(F10:F15)</f>
        <v>0</v>
      </c>
      <c r="G16" s="449">
        <f t="shared" si="2"/>
        <v>33617</v>
      </c>
      <c r="H16" s="449">
        <f t="shared" si="2"/>
        <v>33515</v>
      </c>
      <c r="I16" s="443">
        <f t="shared" si="1"/>
        <v>0.99696582086444363</v>
      </c>
    </row>
    <row r="17" spans="1:9" ht="11.1" customHeight="1" thickBot="1">
      <c r="A17" s="166"/>
      <c r="B17" s="117"/>
      <c r="C17" s="118"/>
      <c r="D17" s="118"/>
      <c r="E17" s="118"/>
      <c r="F17" s="118"/>
      <c r="G17" s="119"/>
      <c r="H17" s="118"/>
      <c r="I17" s="443" t="e">
        <f t="shared" si="1"/>
        <v>#DIV/0!</v>
      </c>
    </row>
    <row r="18" spans="1:9" ht="28.5" customHeight="1" thickTop="1">
      <c r="A18" s="710" t="s">
        <v>1880</v>
      </c>
      <c r="B18" s="711"/>
      <c r="C18" s="711"/>
      <c r="D18" s="711"/>
      <c r="E18" s="711"/>
      <c r="F18" s="711"/>
      <c r="G18" s="711"/>
      <c r="H18" s="712"/>
      <c r="I18" s="443" t="e">
        <f t="shared" si="1"/>
        <v>#DIV/0!</v>
      </c>
    </row>
    <row r="19" spans="1:9" ht="29.25" customHeight="1">
      <c r="A19" s="439" t="s">
        <v>1857</v>
      </c>
      <c r="B19" s="440" t="s">
        <v>1858</v>
      </c>
      <c r="C19" s="118">
        <v>11149</v>
      </c>
      <c r="D19" s="118">
        <v>9729</v>
      </c>
      <c r="E19" s="118">
        <v>0</v>
      </c>
      <c r="F19" s="441">
        <v>29</v>
      </c>
      <c r="G19" s="119">
        <f t="shared" ref="G19:H21" si="3">C19+E19</f>
        <v>11149</v>
      </c>
      <c r="H19" s="119">
        <f t="shared" si="3"/>
        <v>9758</v>
      </c>
      <c r="I19" s="443">
        <f t="shared" si="1"/>
        <v>0.87523544712530277</v>
      </c>
    </row>
    <row r="20" spans="1:9" ht="24.75" customHeight="1">
      <c r="A20" s="444" t="s">
        <v>1859</v>
      </c>
      <c r="B20" s="440" t="s">
        <v>1860</v>
      </c>
      <c r="C20" s="118">
        <v>1</v>
      </c>
      <c r="D20" s="118"/>
      <c r="E20" s="118">
        <v>0</v>
      </c>
      <c r="F20" s="441">
        <v>0</v>
      </c>
      <c r="G20" s="119">
        <f t="shared" si="3"/>
        <v>1</v>
      </c>
      <c r="H20" s="118">
        <f t="shared" si="3"/>
        <v>0</v>
      </c>
      <c r="I20" s="443">
        <f t="shared" si="1"/>
        <v>0</v>
      </c>
    </row>
    <row r="21" spans="1:9" ht="30" customHeight="1">
      <c r="A21" s="444" t="s">
        <v>1861</v>
      </c>
      <c r="B21" s="445" t="s">
        <v>1862</v>
      </c>
      <c r="C21" s="118">
        <v>2467</v>
      </c>
      <c r="D21" s="118">
        <v>3463</v>
      </c>
      <c r="E21" s="118">
        <v>0</v>
      </c>
      <c r="F21" s="441">
        <v>0</v>
      </c>
      <c r="G21" s="119">
        <f t="shared" si="3"/>
        <v>2467</v>
      </c>
      <c r="H21" s="118">
        <f t="shared" si="3"/>
        <v>3463</v>
      </c>
      <c r="I21" s="443">
        <f t="shared" si="1"/>
        <v>1.4037292257803</v>
      </c>
    </row>
    <row r="22" spans="1:9" ht="20.25" customHeight="1">
      <c r="A22" s="166"/>
      <c r="B22" s="448" t="s">
        <v>1871</v>
      </c>
      <c r="C22" s="449">
        <f t="shared" ref="C22:H22" si="4">SUM(C19:C21)</f>
        <v>13617</v>
      </c>
      <c r="D22" s="449">
        <f t="shared" si="4"/>
        <v>13192</v>
      </c>
      <c r="E22" s="449">
        <f t="shared" si="4"/>
        <v>0</v>
      </c>
      <c r="F22" s="452">
        <f t="shared" si="4"/>
        <v>29</v>
      </c>
      <c r="G22" s="449">
        <f t="shared" si="4"/>
        <v>13617</v>
      </c>
      <c r="H22" s="449">
        <f t="shared" si="4"/>
        <v>13221</v>
      </c>
      <c r="I22" s="443">
        <f t="shared" si="1"/>
        <v>0.97091870456047591</v>
      </c>
    </row>
    <row r="23" spans="1:9" ht="11.1" customHeight="1">
      <c r="A23" s="166"/>
      <c r="B23" s="117"/>
      <c r="C23" s="118"/>
      <c r="D23" s="118"/>
      <c r="E23" s="118"/>
      <c r="F23" s="118"/>
      <c r="G23" s="119"/>
      <c r="H23" s="118"/>
      <c r="I23" s="443" t="e">
        <f t="shared" si="1"/>
        <v>#DIV/0!</v>
      </c>
    </row>
    <row r="24" spans="1:9" ht="33.75" customHeight="1">
      <c r="A24" s="704" t="s">
        <v>1872</v>
      </c>
      <c r="B24" s="713"/>
      <c r="C24" s="713"/>
      <c r="D24" s="713"/>
      <c r="E24" s="713"/>
      <c r="F24" s="713"/>
      <c r="G24" s="713"/>
      <c r="H24" s="714"/>
      <c r="I24" s="443" t="e">
        <f t="shared" si="1"/>
        <v>#DIV/0!</v>
      </c>
    </row>
    <row r="25" spans="1:9" ht="27" customHeight="1">
      <c r="A25" s="439" t="s">
        <v>1857</v>
      </c>
      <c r="B25" s="440" t="s">
        <v>1858</v>
      </c>
      <c r="C25" s="118">
        <v>3203</v>
      </c>
      <c r="D25" s="118">
        <v>3005</v>
      </c>
      <c r="E25" s="118">
        <v>94</v>
      </c>
      <c r="F25" s="118">
        <v>261</v>
      </c>
      <c r="G25" s="119">
        <f t="shared" ref="G25:H27" si="5">C25+E25</f>
        <v>3297</v>
      </c>
      <c r="H25" s="118">
        <f t="shared" si="5"/>
        <v>3266</v>
      </c>
      <c r="I25" s="443">
        <f t="shared" si="1"/>
        <v>0.99059751289050657</v>
      </c>
    </row>
    <row r="26" spans="1:9" ht="30.75" customHeight="1">
      <c r="A26" s="444" t="s">
        <v>1859</v>
      </c>
      <c r="B26" s="440" t="s">
        <v>1860</v>
      </c>
      <c r="C26" s="118"/>
      <c r="D26" s="118"/>
      <c r="E26" s="118">
        <v>0</v>
      </c>
      <c r="F26" s="118"/>
      <c r="G26" s="119">
        <f t="shared" si="5"/>
        <v>0</v>
      </c>
      <c r="H26" s="118">
        <f t="shared" si="5"/>
        <v>0</v>
      </c>
      <c r="I26" s="443" t="e">
        <f t="shared" si="1"/>
        <v>#DIV/0!</v>
      </c>
    </row>
    <row r="27" spans="1:9" ht="27.75" customHeight="1">
      <c r="A27" s="444" t="s">
        <v>1861</v>
      </c>
      <c r="B27" s="445" t="s">
        <v>1862</v>
      </c>
      <c r="C27" s="118">
        <v>2719</v>
      </c>
      <c r="D27" s="118">
        <v>2690</v>
      </c>
      <c r="E27" s="118">
        <v>58</v>
      </c>
      <c r="F27" s="118">
        <v>207</v>
      </c>
      <c r="G27" s="119">
        <f t="shared" si="5"/>
        <v>2777</v>
      </c>
      <c r="H27" s="118">
        <f t="shared" si="5"/>
        <v>2897</v>
      </c>
      <c r="I27" s="443">
        <f t="shared" si="1"/>
        <v>1.0432120993878287</v>
      </c>
    </row>
    <row r="28" spans="1:9" ht="24.75" customHeight="1">
      <c r="A28" s="166"/>
      <c r="B28" s="448" t="s">
        <v>1873</v>
      </c>
      <c r="C28" s="451">
        <f t="shared" ref="C28:H28" si="6">SUM(C25:C27)</f>
        <v>5922</v>
      </c>
      <c r="D28" s="449">
        <f t="shared" si="6"/>
        <v>5695</v>
      </c>
      <c r="E28" s="449">
        <f t="shared" si="6"/>
        <v>152</v>
      </c>
      <c r="F28" s="449">
        <f t="shared" si="6"/>
        <v>468</v>
      </c>
      <c r="G28" s="449">
        <f t="shared" si="6"/>
        <v>6074</v>
      </c>
      <c r="H28" s="449">
        <f t="shared" si="6"/>
        <v>6163</v>
      </c>
      <c r="I28" s="443">
        <f t="shared" si="1"/>
        <v>1.0146526177148503</v>
      </c>
    </row>
    <row r="29" spans="1:9" ht="11.1" customHeight="1">
      <c r="A29" s="166"/>
      <c r="B29" s="117"/>
      <c r="C29" s="118"/>
      <c r="D29" s="118"/>
      <c r="E29" s="118"/>
      <c r="F29" s="118"/>
      <c r="G29" s="119"/>
      <c r="H29" s="118"/>
      <c r="I29" s="443" t="e">
        <f t="shared" si="1"/>
        <v>#DIV/0!</v>
      </c>
    </row>
    <row r="30" spans="1:9" ht="33.75" customHeight="1">
      <c r="A30" s="704" t="s">
        <v>1881</v>
      </c>
      <c r="B30" s="705"/>
      <c r="C30" s="705"/>
      <c r="D30" s="705"/>
      <c r="E30" s="705"/>
      <c r="F30" s="705"/>
      <c r="G30" s="705"/>
      <c r="H30" s="706"/>
      <c r="I30" s="443" t="e">
        <f t="shared" si="1"/>
        <v>#DIV/0!</v>
      </c>
    </row>
    <row r="31" spans="1:9" ht="38.25" customHeight="1">
      <c r="A31" s="439" t="s">
        <v>1857</v>
      </c>
      <c r="B31" s="440" t="s">
        <v>1858</v>
      </c>
      <c r="C31" s="118">
        <v>1674</v>
      </c>
      <c r="D31" s="441">
        <v>1620</v>
      </c>
      <c r="E31" s="118">
        <v>6</v>
      </c>
      <c r="F31" s="118">
        <v>10</v>
      </c>
      <c r="G31" s="119">
        <f t="shared" ref="G31:H33" si="7">C31+E31</f>
        <v>1680</v>
      </c>
      <c r="H31" s="118">
        <f t="shared" si="7"/>
        <v>1630</v>
      </c>
      <c r="I31" s="443">
        <f t="shared" si="1"/>
        <v>0.97023809523809523</v>
      </c>
    </row>
    <row r="32" spans="1:9" ht="30" customHeight="1">
      <c r="A32" s="444" t="s">
        <v>1859</v>
      </c>
      <c r="B32" s="440" t="s">
        <v>1860</v>
      </c>
      <c r="C32" s="118"/>
      <c r="D32" s="441"/>
      <c r="E32" s="118"/>
      <c r="F32" s="118">
        <v>0</v>
      </c>
      <c r="G32" s="119">
        <f t="shared" si="7"/>
        <v>0</v>
      </c>
      <c r="H32" s="118">
        <f t="shared" si="7"/>
        <v>0</v>
      </c>
      <c r="I32" s="443" t="e">
        <f t="shared" si="1"/>
        <v>#DIV/0!</v>
      </c>
    </row>
    <row r="33" spans="1:9" ht="33.75" customHeight="1">
      <c r="A33" s="444" t="s">
        <v>1861</v>
      </c>
      <c r="B33" s="445" t="s">
        <v>1862</v>
      </c>
      <c r="C33" s="118"/>
      <c r="D33" s="441"/>
      <c r="E33" s="118"/>
      <c r="F33" s="118">
        <v>0</v>
      </c>
      <c r="G33" s="119">
        <f t="shared" si="7"/>
        <v>0</v>
      </c>
      <c r="H33" s="118">
        <f t="shared" si="7"/>
        <v>0</v>
      </c>
      <c r="I33" s="443" t="e">
        <f t="shared" si="1"/>
        <v>#DIV/0!</v>
      </c>
    </row>
    <row r="34" spans="1:9" ht="21.75" customHeight="1">
      <c r="A34" s="166"/>
      <c r="B34" s="448" t="s">
        <v>1875</v>
      </c>
      <c r="C34" s="451">
        <f t="shared" ref="C34:H34" si="8">SUM(C31:C33)</f>
        <v>1674</v>
      </c>
      <c r="D34" s="449">
        <f t="shared" si="8"/>
        <v>1620</v>
      </c>
      <c r="E34" s="449">
        <f t="shared" si="8"/>
        <v>6</v>
      </c>
      <c r="F34" s="449">
        <f t="shared" si="8"/>
        <v>10</v>
      </c>
      <c r="G34" s="449">
        <f t="shared" si="8"/>
        <v>1680</v>
      </c>
      <c r="H34" s="449">
        <f t="shared" si="8"/>
        <v>1630</v>
      </c>
      <c r="I34" s="443">
        <f t="shared" si="1"/>
        <v>0.97023809523809523</v>
      </c>
    </row>
    <row r="35" spans="1:9" ht="11.1" customHeight="1">
      <c r="A35" s="166"/>
      <c r="B35" s="117"/>
      <c r="C35" s="441"/>
      <c r="D35" s="118"/>
      <c r="E35" s="118"/>
      <c r="F35" s="118"/>
      <c r="G35" s="119"/>
      <c r="H35" s="118"/>
      <c r="I35" s="443" t="e">
        <f t="shared" si="1"/>
        <v>#DIV/0!</v>
      </c>
    </row>
    <row r="36" spans="1:9" s="114" customFormat="1" ht="11.1" customHeight="1">
      <c r="A36" s="166"/>
      <c r="B36" s="117"/>
      <c r="C36" s="441"/>
      <c r="D36" s="118"/>
      <c r="E36" s="118"/>
      <c r="F36" s="118"/>
      <c r="G36" s="119"/>
      <c r="H36" s="118"/>
      <c r="I36" s="443" t="e">
        <f t="shared" si="1"/>
        <v>#DIV/0!</v>
      </c>
    </row>
    <row r="37" spans="1:9" s="114" customFormat="1" ht="30.75" customHeight="1">
      <c r="A37" s="109" t="s">
        <v>88</v>
      </c>
      <c r="B37" s="448" t="s">
        <v>1882</v>
      </c>
      <c r="C37" s="451">
        <f>C16+C22+C28+C34</f>
        <v>54830</v>
      </c>
      <c r="D37" s="449">
        <f>D16+D22+D28+D34</f>
        <v>54022</v>
      </c>
      <c r="E37" s="449">
        <f>E16+E22+E28+E34</f>
        <v>158</v>
      </c>
      <c r="F37" s="451">
        <f>F16+F22+F28+F34</f>
        <v>507</v>
      </c>
      <c r="G37" s="453">
        <f>C37+E37</f>
        <v>54988</v>
      </c>
      <c r="H37" s="449">
        <f>D37+F37</f>
        <v>54529</v>
      </c>
      <c r="I37" s="450">
        <f t="shared" si="1"/>
        <v>0.99165272423074124</v>
      </c>
    </row>
    <row r="38" spans="1:9">
      <c r="I38" s="443"/>
    </row>
    <row r="39" spans="1:9" ht="11.1" customHeight="1">
      <c r="I39" s="443"/>
    </row>
    <row r="40" spans="1:9" ht="11.1" customHeight="1">
      <c r="I40" s="443"/>
    </row>
    <row r="41" spans="1:9" ht="11.1" customHeight="1">
      <c r="I41" s="443"/>
    </row>
    <row r="42" spans="1:9" ht="11.1" customHeight="1">
      <c r="I42" s="443"/>
    </row>
    <row r="43" spans="1:9" ht="11.1" customHeight="1">
      <c r="I43" s="443"/>
    </row>
    <row r="44" spans="1:9" ht="11.1" customHeight="1">
      <c r="I44" s="443"/>
    </row>
    <row r="45" spans="1:9" ht="11.1" customHeight="1">
      <c r="I45" s="443"/>
    </row>
    <row r="46" spans="1:9" ht="11.1" customHeight="1">
      <c r="I46" s="443"/>
    </row>
    <row r="47" spans="1:9" ht="11.1" customHeight="1">
      <c r="I47" s="443"/>
    </row>
    <row r="48" spans="1:9" ht="11.1" customHeight="1">
      <c r="I48" s="443"/>
    </row>
    <row r="49" spans="9:9" ht="11.1" customHeight="1">
      <c r="I49" s="443"/>
    </row>
    <row r="50" spans="9:9" ht="11.1" customHeight="1">
      <c r="I50" s="443"/>
    </row>
    <row r="51" spans="9:9" ht="11.1" customHeight="1">
      <c r="I51" s="443"/>
    </row>
    <row r="52" spans="9:9" ht="11.1" customHeight="1">
      <c r="I52" s="443"/>
    </row>
    <row r="53" spans="9:9" ht="11.1" customHeight="1">
      <c r="I53" s="443"/>
    </row>
    <row r="54" spans="9:9" ht="11.1" customHeight="1"/>
    <row r="55" spans="9:9" ht="11.1" customHeight="1"/>
    <row r="56" spans="9:9" ht="11.1" customHeight="1"/>
    <row r="57" spans="9:9" ht="11.1" customHeight="1"/>
    <row r="58" spans="9:9" ht="11.1" customHeight="1"/>
    <row r="59" spans="9:9" ht="11.1" customHeight="1"/>
    <row r="60" spans="9:9" ht="11.1" customHeight="1"/>
    <row r="61" spans="9:9" ht="11.1" customHeight="1"/>
    <row r="62" spans="9:9" ht="11.1" customHeight="1"/>
    <row r="63" spans="9:9" ht="11.1" customHeight="1"/>
    <row r="64" spans="9:9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</sheetData>
  <mergeCells count="10">
    <mergeCell ref="A9:H9"/>
    <mergeCell ref="A18:H18"/>
    <mergeCell ref="A24:H24"/>
    <mergeCell ref="A30:H30"/>
    <mergeCell ref="C2:D2"/>
    <mergeCell ref="A7:A8"/>
    <mergeCell ref="B7:B8"/>
    <mergeCell ref="C7:D7"/>
    <mergeCell ref="E7:F7"/>
    <mergeCell ref="G7:H7"/>
  </mergeCells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7"/>
  <sheetViews>
    <sheetView workbookViewId="0">
      <selection activeCell="O8" sqref="O8"/>
    </sheetView>
  </sheetViews>
  <sheetFormatPr defaultRowHeight="12.75"/>
  <cols>
    <col min="1" max="1" width="4.28515625" style="329" customWidth="1"/>
    <col min="2" max="2" width="7" style="329" customWidth="1"/>
    <col min="3" max="3" width="24.5703125" style="329" customWidth="1"/>
    <col min="4" max="4" width="9.7109375" style="329" customWidth="1"/>
    <col min="5" max="5" width="7.85546875" style="329" customWidth="1"/>
    <col min="6" max="6" width="10.7109375" style="329" customWidth="1"/>
    <col min="7" max="7" width="9.5703125" style="329" customWidth="1"/>
    <col min="8" max="8" width="10.5703125" style="329" customWidth="1"/>
    <col min="9" max="10" width="9.85546875" style="329" customWidth="1"/>
    <col min="11" max="11" width="10.140625" style="329" customWidth="1"/>
    <col min="12" max="12" width="9.42578125" style="329" customWidth="1"/>
    <col min="13" max="13" width="10.28515625" style="329" customWidth="1"/>
    <col min="14" max="15" width="9.85546875" style="329" customWidth="1"/>
    <col min="16" max="16" width="5.7109375" style="329" customWidth="1"/>
    <col min="17" max="18" width="9.85546875" style="329" customWidth="1"/>
    <col min="19" max="19" width="5.7109375" style="329" customWidth="1"/>
    <col min="20" max="256" width="9.140625" style="329"/>
    <col min="257" max="257" width="4.28515625" style="329" customWidth="1"/>
    <col min="258" max="258" width="7" style="329" customWidth="1"/>
    <col min="259" max="259" width="24.5703125" style="329" customWidth="1"/>
    <col min="260" max="260" width="9.7109375" style="329" customWidth="1"/>
    <col min="261" max="261" width="7.85546875" style="329" customWidth="1"/>
    <col min="262" max="262" width="10.7109375" style="329" customWidth="1"/>
    <col min="263" max="263" width="9.5703125" style="329" customWidth="1"/>
    <col min="264" max="264" width="10.5703125" style="329" customWidth="1"/>
    <col min="265" max="266" width="9.85546875" style="329" customWidth="1"/>
    <col min="267" max="267" width="10.140625" style="329" customWidth="1"/>
    <col min="268" max="268" width="9.42578125" style="329" customWidth="1"/>
    <col min="269" max="269" width="10.28515625" style="329" customWidth="1"/>
    <col min="270" max="271" width="9.85546875" style="329" customWidth="1"/>
    <col min="272" max="272" width="5.7109375" style="329" customWidth="1"/>
    <col min="273" max="274" width="9.85546875" style="329" customWidth="1"/>
    <col min="275" max="275" width="5.7109375" style="329" customWidth="1"/>
    <col min="276" max="512" width="9.140625" style="329"/>
    <col min="513" max="513" width="4.28515625" style="329" customWidth="1"/>
    <col min="514" max="514" width="7" style="329" customWidth="1"/>
    <col min="515" max="515" width="24.5703125" style="329" customWidth="1"/>
    <col min="516" max="516" width="9.7109375" style="329" customWidth="1"/>
    <col min="517" max="517" width="7.85546875" style="329" customWidth="1"/>
    <col min="518" max="518" width="10.7109375" style="329" customWidth="1"/>
    <col min="519" max="519" width="9.5703125" style="329" customWidth="1"/>
    <col min="520" max="520" width="10.5703125" style="329" customWidth="1"/>
    <col min="521" max="522" width="9.85546875" style="329" customWidth="1"/>
    <col min="523" max="523" width="10.140625" style="329" customWidth="1"/>
    <col min="524" max="524" width="9.42578125" style="329" customWidth="1"/>
    <col min="525" max="525" width="10.28515625" style="329" customWidth="1"/>
    <col min="526" max="527" width="9.85546875" style="329" customWidth="1"/>
    <col min="528" max="528" width="5.7109375" style="329" customWidth="1"/>
    <col min="529" max="530" width="9.85546875" style="329" customWidth="1"/>
    <col min="531" max="531" width="5.7109375" style="329" customWidth="1"/>
    <col min="532" max="768" width="9.140625" style="329"/>
    <col min="769" max="769" width="4.28515625" style="329" customWidth="1"/>
    <col min="770" max="770" width="7" style="329" customWidth="1"/>
    <col min="771" max="771" width="24.5703125" style="329" customWidth="1"/>
    <col min="772" max="772" width="9.7109375" style="329" customWidth="1"/>
    <col min="773" max="773" width="7.85546875" style="329" customWidth="1"/>
    <col min="774" max="774" width="10.7109375" style="329" customWidth="1"/>
    <col min="775" max="775" width="9.5703125" style="329" customWidth="1"/>
    <col min="776" max="776" width="10.5703125" style="329" customWidth="1"/>
    <col min="777" max="778" width="9.85546875" style="329" customWidth="1"/>
    <col min="779" max="779" width="10.140625" style="329" customWidth="1"/>
    <col min="780" max="780" width="9.42578125" style="329" customWidth="1"/>
    <col min="781" max="781" width="10.28515625" style="329" customWidth="1"/>
    <col min="782" max="783" width="9.85546875" style="329" customWidth="1"/>
    <col min="784" max="784" width="5.7109375" style="329" customWidth="1"/>
    <col min="785" max="786" width="9.85546875" style="329" customWidth="1"/>
    <col min="787" max="787" width="5.7109375" style="329" customWidth="1"/>
    <col min="788" max="1024" width="9.140625" style="329"/>
    <col min="1025" max="1025" width="4.28515625" style="329" customWidth="1"/>
    <col min="1026" max="1026" width="7" style="329" customWidth="1"/>
    <col min="1027" max="1027" width="24.5703125" style="329" customWidth="1"/>
    <col min="1028" max="1028" width="9.7109375" style="329" customWidth="1"/>
    <col min="1029" max="1029" width="7.85546875" style="329" customWidth="1"/>
    <col min="1030" max="1030" width="10.7109375" style="329" customWidth="1"/>
    <col min="1031" max="1031" width="9.5703125" style="329" customWidth="1"/>
    <col min="1032" max="1032" width="10.5703125" style="329" customWidth="1"/>
    <col min="1033" max="1034" width="9.85546875" style="329" customWidth="1"/>
    <col min="1035" max="1035" width="10.140625" style="329" customWidth="1"/>
    <col min="1036" max="1036" width="9.42578125" style="329" customWidth="1"/>
    <col min="1037" max="1037" width="10.28515625" style="329" customWidth="1"/>
    <col min="1038" max="1039" width="9.85546875" style="329" customWidth="1"/>
    <col min="1040" max="1040" width="5.7109375" style="329" customWidth="1"/>
    <col min="1041" max="1042" width="9.85546875" style="329" customWidth="1"/>
    <col min="1043" max="1043" width="5.7109375" style="329" customWidth="1"/>
    <col min="1044" max="1280" width="9.140625" style="329"/>
    <col min="1281" max="1281" width="4.28515625" style="329" customWidth="1"/>
    <col min="1282" max="1282" width="7" style="329" customWidth="1"/>
    <col min="1283" max="1283" width="24.5703125" style="329" customWidth="1"/>
    <col min="1284" max="1284" width="9.7109375" style="329" customWidth="1"/>
    <col min="1285" max="1285" width="7.85546875" style="329" customWidth="1"/>
    <col min="1286" max="1286" width="10.7109375" style="329" customWidth="1"/>
    <col min="1287" max="1287" width="9.5703125" style="329" customWidth="1"/>
    <col min="1288" max="1288" width="10.5703125" style="329" customWidth="1"/>
    <col min="1289" max="1290" width="9.85546875" style="329" customWidth="1"/>
    <col min="1291" max="1291" width="10.140625" style="329" customWidth="1"/>
    <col min="1292" max="1292" width="9.42578125" style="329" customWidth="1"/>
    <col min="1293" max="1293" width="10.28515625" style="329" customWidth="1"/>
    <col min="1294" max="1295" width="9.85546875" style="329" customWidth="1"/>
    <col min="1296" max="1296" width="5.7109375" style="329" customWidth="1"/>
    <col min="1297" max="1298" width="9.85546875" style="329" customWidth="1"/>
    <col min="1299" max="1299" width="5.7109375" style="329" customWidth="1"/>
    <col min="1300" max="1536" width="9.140625" style="329"/>
    <col min="1537" max="1537" width="4.28515625" style="329" customWidth="1"/>
    <col min="1538" max="1538" width="7" style="329" customWidth="1"/>
    <col min="1539" max="1539" width="24.5703125" style="329" customWidth="1"/>
    <col min="1540" max="1540" width="9.7109375" style="329" customWidth="1"/>
    <col min="1541" max="1541" width="7.85546875" style="329" customWidth="1"/>
    <col min="1542" max="1542" width="10.7109375" style="329" customWidth="1"/>
    <col min="1543" max="1543" width="9.5703125" style="329" customWidth="1"/>
    <col min="1544" max="1544" width="10.5703125" style="329" customWidth="1"/>
    <col min="1545" max="1546" width="9.85546875" style="329" customWidth="1"/>
    <col min="1547" max="1547" width="10.140625" style="329" customWidth="1"/>
    <col min="1548" max="1548" width="9.42578125" style="329" customWidth="1"/>
    <col min="1549" max="1549" width="10.28515625" style="329" customWidth="1"/>
    <col min="1550" max="1551" width="9.85546875" style="329" customWidth="1"/>
    <col min="1552" max="1552" width="5.7109375" style="329" customWidth="1"/>
    <col min="1553" max="1554" width="9.85546875" style="329" customWidth="1"/>
    <col min="1555" max="1555" width="5.7109375" style="329" customWidth="1"/>
    <col min="1556" max="1792" width="9.140625" style="329"/>
    <col min="1793" max="1793" width="4.28515625" style="329" customWidth="1"/>
    <col min="1794" max="1794" width="7" style="329" customWidth="1"/>
    <col min="1795" max="1795" width="24.5703125" style="329" customWidth="1"/>
    <col min="1796" max="1796" width="9.7109375" style="329" customWidth="1"/>
    <col min="1797" max="1797" width="7.85546875" style="329" customWidth="1"/>
    <col min="1798" max="1798" width="10.7109375" style="329" customWidth="1"/>
    <col min="1799" max="1799" width="9.5703125" style="329" customWidth="1"/>
    <col min="1800" max="1800" width="10.5703125" style="329" customWidth="1"/>
    <col min="1801" max="1802" width="9.85546875" style="329" customWidth="1"/>
    <col min="1803" max="1803" width="10.140625" style="329" customWidth="1"/>
    <col min="1804" max="1804" width="9.42578125" style="329" customWidth="1"/>
    <col min="1805" max="1805" width="10.28515625" style="329" customWidth="1"/>
    <col min="1806" max="1807" width="9.85546875" style="329" customWidth="1"/>
    <col min="1808" max="1808" width="5.7109375" style="329" customWidth="1"/>
    <col min="1809" max="1810" width="9.85546875" style="329" customWidth="1"/>
    <col min="1811" max="1811" width="5.7109375" style="329" customWidth="1"/>
    <col min="1812" max="2048" width="9.140625" style="329"/>
    <col min="2049" max="2049" width="4.28515625" style="329" customWidth="1"/>
    <col min="2050" max="2050" width="7" style="329" customWidth="1"/>
    <col min="2051" max="2051" width="24.5703125" style="329" customWidth="1"/>
    <col min="2052" max="2052" width="9.7109375" style="329" customWidth="1"/>
    <col min="2053" max="2053" width="7.85546875" style="329" customWidth="1"/>
    <col min="2054" max="2054" width="10.7109375" style="329" customWidth="1"/>
    <col min="2055" max="2055" width="9.5703125" style="329" customWidth="1"/>
    <col min="2056" max="2056" width="10.5703125" style="329" customWidth="1"/>
    <col min="2057" max="2058" width="9.85546875" style="329" customWidth="1"/>
    <col min="2059" max="2059" width="10.140625" style="329" customWidth="1"/>
    <col min="2060" max="2060" width="9.42578125" style="329" customWidth="1"/>
    <col min="2061" max="2061" width="10.28515625" style="329" customWidth="1"/>
    <col min="2062" max="2063" width="9.85546875" style="329" customWidth="1"/>
    <col min="2064" max="2064" width="5.7109375" style="329" customWidth="1"/>
    <col min="2065" max="2066" width="9.85546875" style="329" customWidth="1"/>
    <col min="2067" max="2067" width="5.7109375" style="329" customWidth="1"/>
    <col min="2068" max="2304" width="9.140625" style="329"/>
    <col min="2305" max="2305" width="4.28515625" style="329" customWidth="1"/>
    <col min="2306" max="2306" width="7" style="329" customWidth="1"/>
    <col min="2307" max="2307" width="24.5703125" style="329" customWidth="1"/>
    <col min="2308" max="2308" width="9.7109375" style="329" customWidth="1"/>
    <col min="2309" max="2309" width="7.85546875" style="329" customWidth="1"/>
    <col min="2310" max="2310" width="10.7109375" style="329" customWidth="1"/>
    <col min="2311" max="2311" width="9.5703125" style="329" customWidth="1"/>
    <col min="2312" max="2312" width="10.5703125" style="329" customWidth="1"/>
    <col min="2313" max="2314" width="9.85546875" style="329" customWidth="1"/>
    <col min="2315" max="2315" width="10.140625" style="329" customWidth="1"/>
    <col min="2316" max="2316" width="9.42578125" style="329" customWidth="1"/>
    <col min="2317" max="2317" width="10.28515625" style="329" customWidth="1"/>
    <col min="2318" max="2319" width="9.85546875" style="329" customWidth="1"/>
    <col min="2320" max="2320" width="5.7109375" style="329" customWidth="1"/>
    <col min="2321" max="2322" width="9.85546875" style="329" customWidth="1"/>
    <col min="2323" max="2323" width="5.7109375" style="329" customWidth="1"/>
    <col min="2324" max="2560" width="9.140625" style="329"/>
    <col min="2561" max="2561" width="4.28515625" style="329" customWidth="1"/>
    <col min="2562" max="2562" width="7" style="329" customWidth="1"/>
    <col min="2563" max="2563" width="24.5703125" style="329" customWidth="1"/>
    <col min="2564" max="2564" width="9.7109375" style="329" customWidth="1"/>
    <col min="2565" max="2565" width="7.85546875" style="329" customWidth="1"/>
    <col min="2566" max="2566" width="10.7109375" style="329" customWidth="1"/>
    <col min="2567" max="2567" width="9.5703125" style="329" customWidth="1"/>
    <col min="2568" max="2568" width="10.5703125" style="329" customWidth="1"/>
    <col min="2569" max="2570" width="9.85546875" style="329" customWidth="1"/>
    <col min="2571" max="2571" width="10.140625" style="329" customWidth="1"/>
    <col min="2572" max="2572" width="9.42578125" style="329" customWidth="1"/>
    <col min="2573" max="2573" width="10.28515625" style="329" customWidth="1"/>
    <col min="2574" max="2575" width="9.85546875" style="329" customWidth="1"/>
    <col min="2576" max="2576" width="5.7109375" style="329" customWidth="1"/>
    <col min="2577" max="2578" width="9.85546875" style="329" customWidth="1"/>
    <col min="2579" max="2579" width="5.7109375" style="329" customWidth="1"/>
    <col min="2580" max="2816" width="9.140625" style="329"/>
    <col min="2817" max="2817" width="4.28515625" style="329" customWidth="1"/>
    <col min="2818" max="2818" width="7" style="329" customWidth="1"/>
    <col min="2819" max="2819" width="24.5703125" style="329" customWidth="1"/>
    <col min="2820" max="2820" width="9.7109375" style="329" customWidth="1"/>
    <col min="2821" max="2821" width="7.85546875" style="329" customWidth="1"/>
    <col min="2822" max="2822" width="10.7109375" style="329" customWidth="1"/>
    <col min="2823" max="2823" width="9.5703125" style="329" customWidth="1"/>
    <col min="2824" max="2824" width="10.5703125" style="329" customWidth="1"/>
    <col min="2825" max="2826" width="9.85546875" style="329" customWidth="1"/>
    <col min="2827" max="2827" width="10.140625" style="329" customWidth="1"/>
    <col min="2828" max="2828" width="9.42578125" style="329" customWidth="1"/>
    <col min="2829" max="2829" width="10.28515625" style="329" customWidth="1"/>
    <col min="2830" max="2831" width="9.85546875" style="329" customWidth="1"/>
    <col min="2832" max="2832" width="5.7109375" style="329" customWidth="1"/>
    <col min="2833" max="2834" width="9.85546875" style="329" customWidth="1"/>
    <col min="2835" max="2835" width="5.7109375" style="329" customWidth="1"/>
    <col min="2836" max="3072" width="9.140625" style="329"/>
    <col min="3073" max="3073" width="4.28515625" style="329" customWidth="1"/>
    <col min="3074" max="3074" width="7" style="329" customWidth="1"/>
    <col min="3075" max="3075" width="24.5703125" style="329" customWidth="1"/>
    <col min="3076" max="3076" width="9.7109375" style="329" customWidth="1"/>
    <col min="3077" max="3077" width="7.85546875" style="329" customWidth="1"/>
    <col min="3078" max="3078" width="10.7109375" style="329" customWidth="1"/>
    <col min="3079" max="3079" width="9.5703125" style="329" customWidth="1"/>
    <col min="3080" max="3080" width="10.5703125" style="329" customWidth="1"/>
    <col min="3081" max="3082" width="9.85546875" style="329" customWidth="1"/>
    <col min="3083" max="3083" width="10.140625" style="329" customWidth="1"/>
    <col min="3084" max="3084" width="9.42578125" style="329" customWidth="1"/>
    <col min="3085" max="3085" width="10.28515625" style="329" customWidth="1"/>
    <col min="3086" max="3087" width="9.85546875" style="329" customWidth="1"/>
    <col min="3088" max="3088" width="5.7109375" style="329" customWidth="1"/>
    <col min="3089" max="3090" width="9.85546875" style="329" customWidth="1"/>
    <col min="3091" max="3091" width="5.7109375" style="329" customWidth="1"/>
    <col min="3092" max="3328" width="9.140625" style="329"/>
    <col min="3329" max="3329" width="4.28515625" style="329" customWidth="1"/>
    <col min="3330" max="3330" width="7" style="329" customWidth="1"/>
    <col min="3331" max="3331" width="24.5703125" style="329" customWidth="1"/>
    <col min="3332" max="3332" width="9.7109375" style="329" customWidth="1"/>
    <col min="3333" max="3333" width="7.85546875" style="329" customWidth="1"/>
    <col min="3334" max="3334" width="10.7109375" style="329" customWidth="1"/>
    <col min="3335" max="3335" width="9.5703125" style="329" customWidth="1"/>
    <col min="3336" max="3336" width="10.5703125" style="329" customWidth="1"/>
    <col min="3337" max="3338" width="9.85546875" style="329" customWidth="1"/>
    <col min="3339" max="3339" width="10.140625" style="329" customWidth="1"/>
    <col min="3340" max="3340" width="9.42578125" style="329" customWidth="1"/>
    <col min="3341" max="3341" width="10.28515625" style="329" customWidth="1"/>
    <col min="3342" max="3343" width="9.85546875" style="329" customWidth="1"/>
    <col min="3344" max="3344" width="5.7109375" style="329" customWidth="1"/>
    <col min="3345" max="3346" width="9.85546875" style="329" customWidth="1"/>
    <col min="3347" max="3347" width="5.7109375" style="329" customWidth="1"/>
    <col min="3348" max="3584" width="9.140625" style="329"/>
    <col min="3585" max="3585" width="4.28515625" style="329" customWidth="1"/>
    <col min="3586" max="3586" width="7" style="329" customWidth="1"/>
    <col min="3587" max="3587" width="24.5703125" style="329" customWidth="1"/>
    <col min="3588" max="3588" width="9.7109375" style="329" customWidth="1"/>
    <col min="3589" max="3589" width="7.85546875" style="329" customWidth="1"/>
    <col min="3590" max="3590" width="10.7109375" style="329" customWidth="1"/>
    <col min="3591" max="3591" width="9.5703125" style="329" customWidth="1"/>
    <col min="3592" max="3592" width="10.5703125" style="329" customWidth="1"/>
    <col min="3593" max="3594" width="9.85546875" style="329" customWidth="1"/>
    <col min="3595" max="3595" width="10.140625" style="329" customWidth="1"/>
    <col min="3596" max="3596" width="9.42578125" style="329" customWidth="1"/>
    <col min="3597" max="3597" width="10.28515625" style="329" customWidth="1"/>
    <col min="3598" max="3599" width="9.85546875" style="329" customWidth="1"/>
    <col min="3600" max="3600" width="5.7109375" style="329" customWidth="1"/>
    <col min="3601" max="3602" width="9.85546875" style="329" customWidth="1"/>
    <col min="3603" max="3603" width="5.7109375" style="329" customWidth="1"/>
    <col min="3604" max="3840" width="9.140625" style="329"/>
    <col min="3841" max="3841" width="4.28515625" style="329" customWidth="1"/>
    <col min="3842" max="3842" width="7" style="329" customWidth="1"/>
    <col min="3843" max="3843" width="24.5703125" style="329" customWidth="1"/>
    <col min="3844" max="3844" width="9.7109375" style="329" customWidth="1"/>
    <col min="3845" max="3845" width="7.85546875" style="329" customWidth="1"/>
    <col min="3846" max="3846" width="10.7109375" style="329" customWidth="1"/>
    <col min="3847" max="3847" width="9.5703125" style="329" customWidth="1"/>
    <col min="3848" max="3848" width="10.5703125" style="329" customWidth="1"/>
    <col min="3849" max="3850" width="9.85546875" style="329" customWidth="1"/>
    <col min="3851" max="3851" width="10.140625" style="329" customWidth="1"/>
    <col min="3852" max="3852" width="9.42578125" style="329" customWidth="1"/>
    <col min="3853" max="3853" width="10.28515625" style="329" customWidth="1"/>
    <col min="3854" max="3855" width="9.85546875" style="329" customWidth="1"/>
    <col min="3856" max="3856" width="5.7109375" style="329" customWidth="1"/>
    <col min="3857" max="3858" width="9.85546875" style="329" customWidth="1"/>
    <col min="3859" max="3859" width="5.7109375" style="329" customWidth="1"/>
    <col min="3860" max="4096" width="9.140625" style="329"/>
    <col min="4097" max="4097" width="4.28515625" style="329" customWidth="1"/>
    <col min="4098" max="4098" width="7" style="329" customWidth="1"/>
    <col min="4099" max="4099" width="24.5703125" style="329" customWidth="1"/>
    <col min="4100" max="4100" width="9.7109375" style="329" customWidth="1"/>
    <col min="4101" max="4101" width="7.85546875" style="329" customWidth="1"/>
    <col min="4102" max="4102" width="10.7109375" style="329" customWidth="1"/>
    <col min="4103" max="4103" width="9.5703125" style="329" customWidth="1"/>
    <col min="4104" max="4104" width="10.5703125" style="329" customWidth="1"/>
    <col min="4105" max="4106" width="9.85546875" style="329" customWidth="1"/>
    <col min="4107" max="4107" width="10.140625" style="329" customWidth="1"/>
    <col min="4108" max="4108" width="9.42578125" style="329" customWidth="1"/>
    <col min="4109" max="4109" width="10.28515625" style="329" customWidth="1"/>
    <col min="4110" max="4111" width="9.85546875" style="329" customWidth="1"/>
    <col min="4112" max="4112" width="5.7109375" style="329" customWidth="1"/>
    <col min="4113" max="4114" width="9.85546875" style="329" customWidth="1"/>
    <col min="4115" max="4115" width="5.7109375" style="329" customWidth="1"/>
    <col min="4116" max="4352" width="9.140625" style="329"/>
    <col min="4353" max="4353" width="4.28515625" style="329" customWidth="1"/>
    <col min="4354" max="4354" width="7" style="329" customWidth="1"/>
    <col min="4355" max="4355" width="24.5703125" style="329" customWidth="1"/>
    <col min="4356" max="4356" width="9.7109375" style="329" customWidth="1"/>
    <col min="4357" max="4357" width="7.85546875" style="329" customWidth="1"/>
    <col min="4358" max="4358" width="10.7109375" style="329" customWidth="1"/>
    <col min="4359" max="4359" width="9.5703125" style="329" customWidth="1"/>
    <col min="4360" max="4360" width="10.5703125" style="329" customWidth="1"/>
    <col min="4361" max="4362" width="9.85546875" style="329" customWidth="1"/>
    <col min="4363" max="4363" width="10.140625" style="329" customWidth="1"/>
    <col min="4364" max="4364" width="9.42578125" style="329" customWidth="1"/>
    <col min="4365" max="4365" width="10.28515625" style="329" customWidth="1"/>
    <col min="4366" max="4367" width="9.85546875" style="329" customWidth="1"/>
    <col min="4368" max="4368" width="5.7109375" style="329" customWidth="1"/>
    <col min="4369" max="4370" width="9.85546875" style="329" customWidth="1"/>
    <col min="4371" max="4371" width="5.7109375" style="329" customWidth="1"/>
    <col min="4372" max="4608" width="9.140625" style="329"/>
    <col min="4609" max="4609" width="4.28515625" style="329" customWidth="1"/>
    <col min="4610" max="4610" width="7" style="329" customWidth="1"/>
    <col min="4611" max="4611" width="24.5703125" style="329" customWidth="1"/>
    <col min="4612" max="4612" width="9.7109375" style="329" customWidth="1"/>
    <col min="4613" max="4613" width="7.85546875" style="329" customWidth="1"/>
    <col min="4614" max="4614" width="10.7109375" style="329" customWidth="1"/>
    <col min="4615" max="4615" width="9.5703125" style="329" customWidth="1"/>
    <col min="4616" max="4616" width="10.5703125" style="329" customWidth="1"/>
    <col min="4617" max="4618" width="9.85546875" style="329" customWidth="1"/>
    <col min="4619" max="4619" width="10.140625" style="329" customWidth="1"/>
    <col min="4620" max="4620" width="9.42578125" style="329" customWidth="1"/>
    <col min="4621" max="4621" width="10.28515625" style="329" customWidth="1"/>
    <col min="4622" max="4623" width="9.85546875" style="329" customWidth="1"/>
    <col min="4624" max="4624" width="5.7109375" style="329" customWidth="1"/>
    <col min="4625" max="4626" width="9.85546875" style="329" customWidth="1"/>
    <col min="4627" max="4627" width="5.7109375" style="329" customWidth="1"/>
    <col min="4628" max="4864" width="9.140625" style="329"/>
    <col min="4865" max="4865" width="4.28515625" style="329" customWidth="1"/>
    <col min="4866" max="4866" width="7" style="329" customWidth="1"/>
    <col min="4867" max="4867" width="24.5703125" style="329" customWidth="1"/>
    <col min="4868" max="4868" width="9.7109375" style="329" customWidth="1"/>
    <col min="4869" max="4869" width="7.85546875" style="329" customWidth="1"/>
    <col min="4870" max="4870" width="10.7109375" style="329" customWidth="1"/>
    <col min="4871" max="4871" width="9.5703125" style="329" customWidth="1"/>
    <col min="4872" max="4872" width="10.5703125" style="329" customWidth="1"/>
    <col min="4873" max="4874" width="9.85546875" style="329" customWidth="1"/>
    <col min="4875" max="4875" width="10.140625" style="329" customWidth="1"/>
    <col min="4876" max="4876" width="9.42578125" style="329" customWidth="1"/>
    <col min="4877" max="4877" width="10.28515625" style="329" customWidth="1"/>
    <col min="4878" max="4879" width="9.85546875" style="329" customWidth="1"/>
    <col min="4880" max="4880" width="5.7109375" style="329" customWidth="1"/>
    <col min="4881" max="4882" width="9.85546875" style="329" customWidth="1"/>
    <col min="4883" max="4883" width="5.7109375" style="329" customWidth="1"/>
    <col min="4884" max="5120" width="9.140625" style="329"/>
    <col min="5121" max="5121" width="4.28515625" style="329" customWidth="1"/>
    <col min="5122" max="5122" width="7" style="329" customWidth="1"/>
    <col min="5123" max="5123" width="24.5703125" style="329" customWidth="1"/>
    <col min="5124" max="5124" width="9.7109375" style="329" customWidth="1"/>
    <col min="5125" max="5125" width="7.85546875" style="329" customWidth="1"/>
    <col min="5126" max="5126" width="10.7109375" style="329" customWidth="1"/>
    <col min="5127" max="5127" width="9.5703125" style="329" customWidth="1"/>
    <col min="5128" max="5128" width="10.5703125" style="329" customWidth="1"/>
    <col min="5129" max="5130" width="9.85546875" style="329" customWidth="1"/>
    <col min="5131" max="5131" width="10.140625" style="329" customWidth="1"/>
    <col min="5132" max="5132" width="9.42578125" style="329" customWidth="1"/>
    <col min="5133" max="5133" width="10.28515625" style="329" customWidth="1"/>
    <col min="5134" max="5135" width="9.85546875" style="329" customWidth="1"/>
    <col min="5136" max="5136" width="5.7109375" style="329" customWidth="1"/>
    <col min="5137" max="5138" width="9.85546875" style="329" customWidth="1"/>
    <col min="5139" max="5139" width="5.7109375" style="329" customWidth="1"/>
    <col min="5140" max="5376" width="9.140625" style="329"/>
    <col min="5377" max="5377" width="4.28515625" style="329" customWidth="1"/>
    <col min="5378" max="5378" width="7" style="329" customWidth="1"/>
    <col min="5379" max="5379" width="24.5703125" style="329" customWidth="1"/>
    <col min="5380" max="5380" width="9.7109375" style="329" customWidth="1"/>
    <col min="5381" max="5381" width="7.85546875" style="329" customWidth="1"/>
    <col min="5382" max="5382" width="10.7109375" style="329" customWidth="1"/>
    <col min="5383" max="5383" width="9.5703125" style="329" customWidth="1"/>
    <col min="5384" max="5384" width="10.5703125" style="329" customWidth="1"/>
    <col min="5385" max="5386" width="9.85546875" style="329" customWidth="1"/>
    <col min="5387" max="5387" width="10.140625" style="329" customWidth="1"/>
    <col min="5388" max="5388" width="9.42578125" style="329" customWidth="1"/>
    <col min="5389" max="5389" width="10.28515625" style="329" customWidth="1"/>
    <col min="5390" max="5391" width="9.85546875" style="329" customWidth="1"/>
    <col min="5392" max="5392" width="5.7109375" style="329" customWidth="1"/>
    <col min="5393" max="5394" width="9.85546875" style="329" customWidth="1"/>
    <col min="5395" max="5395" width="5.7109375" style="329" customWidth="1"/>
    <col min="5396" max="5632" width="9.140625" style="329"/>
    <col min="5633" max="5633" width="4.28515625" style="329" customWidth="1"/>
    <col min="5634" max="5634" width="7" style="329" customWidth="1"/>
    <col min="5635" max="5635" width="24.5703125" style="329" customWidth="1"/>
    <col min="5636" max="5636" width="9.7109375" style="329" customWidth="1"/>
    <col min="5637" max="5637" width="7.85546875" style="329" customWidth="1"/>
    <col min="5638" max="5638" width="10.7109375" style="329" customWidth="1"/>
    <col min="5639" max="5639" width="9.5703125" style="329" customWidth="1"/>
    <col min="5640" max="5640" width="10.5703125" style="329" customWidth="1"/>
    <col min="5641" max="5642" width="9.85546875" style="329" customWidth="1"/>
    <col min="5643" max="5643" width="10.140625" style="329" customWidth="1"/>
    <col min="5644" max="5644" width="9.42578125" style="329" customWidth="1"/>
    <col min="5645" max="5645" width="10.28515625" style="329" customWidth="1"/>
    <col min="5646" max="5647" width="9.85546875" style="329" customWidth="1"/>
    <col min="5648" max="5648" width="5.7109375" style="329" customWidth="1"/>
    <col min="5649" max="5650" width="9.85546875" style="329" customWidth="1"/>
    <col min="5651" max="5651" width="5.7109375" style="329" customWidth="1"/>
    <col min="5652" max="5888" width="9.140625" style="329"/>
    <col min="5889" max="5889" width="4.28515625" style="329" customWidth="1"/>
    <col min="5890" max="5890" width="7" style="329" customWidth="1"/>
    <col min="5891" max="5891" width="24.5703125" style="329" customWidth="1"/>
    <col min="5892" max="5892" width="9.7109375" style="329" customWidth="1"/>
    <col min="5893" max="5893" width="7.85546875" style="329" customWidth="1"/>
    <col min="5894" max="5894" width="10.7109375" style="329" customWidth="1"/>
    <col min="5895" max="5895" width="9.5703125" style="329" customWidth="1"/>
    <col min="5896" max="5896" width="10.5703125" style="329" customWidth="1"/>
    <col min="5897" max="5898" width="9.85546875" style="329" customWidth="1"/>
    <col min="5899" max="5899" width="10.140625" style="329" customWidth="1"/>
    <col min="5900" max="5900" width="9.42578125" style="329" customWidth="1"/>
    <col min="5901" max="5901" width="10.28515625" style="329" customWidth="1"/>
    <col min="5902" max="5903" width="9.85546875" style="329" customWidth="1"/>
    <col min="5904" max="5904" width="5.7109375" style="329" customWidth="1"/>
    <col min="5905" max="5906" width="9.85546875" style="329" customWidth="1"/>
    <col min="5907" max="5907" width="5.7109375" style="329" customWidth="1"/>
    <col min="5908" max="6144" width="9.140625" style="329"/>
    <col min="6145" max="6145" width="4.28515625" style="329" customWidth="1"/>
    <col min="6146" max="6146" width="7" style="329" customWidth="1"/>
    <col min="6147" max="6147" width="24.5703125" style="329" customWidth="1"/>
    <col min="6148" max="6148" width="9.7109375" style="329" customWidth="1"/>
    <col min="6149" max="6149" width="7.85546875" style="329" customWidth="1"/>
    <col min="6150" max="6150" width="10.7109375" style="329" customWidth="1"/>
    <col min="6151" max="6151" width="9.5703125" style="329" customWidth="1"/>
    <col min="6152" max="6152" width="10.5703125" style="329" customWidth="1"/>
    <col min="6153" max="6154" width="9.85546875" style="329" customWidth="1"/>
    <col min="6155" max="6155" width="10.140625" style="329" customWidth="1"/>
    <col min="6156" max="6156" width="9.42578125" style="329" customWidth="1"/>
    <col min="6157" max="6157" width="10.28515625" style="329" customWidth="1"/>
    <col min="6158" max="6159" width="9.85546875" style="329" customWidth="1"/>
    <col min="6160" max="6160" width="5.7109375" style="329" customWidth="1"/>
    <col min="6161" max="6162" width="9.85546875" style="329" customWidth="1"/>
    <col min="6163" max="6163" width="5.7109375" style="329" customWidth="1"/>
    <col min="6164" max="6400" width="9.140625" style="329"/>
    <col min="6401" max="6401" width="4.28515625" style="329" customWidth="1"/>
    <col min="6402" max="6402" width="7" style="329" customWidth="1"/>
    <col min="6403" max="6403" width="24.5703125" style="329" customWidth="1"/>
    <col min="6404" max="6404" width="9.7109375" style="329" customWidth="1"/>
    <col min="6405" max="6405" width="7.85546875" style="329" customWidth="1"/>
    <col min="6406" max="6406" width="10.7109375" style="329" customWidth="1"/>
    <col min="6407" max="6407" width="9.5703125" style="329" customWidth="1"/>
    <col min="6408" max="6408" width="10.5703125" style="329" customWidth="1"/>
    <col min="6409" max="6410" width="9.85546875" style="329" customWidth="1"/>
    <col min="6411" max="6411" width="10.140625" style="329" customWidth="1"/>
    <col min="6412" max="6412" width="9.42578125" style="329" customWidth="1"/>
    <col min="6413" max="6413" width="10.28515625" style="329" customWidth="1"/>
    <col min="6414" max="6415" width="9.85546875" style="329" customWidth="1"/>
    <col min="6416" max="6416" width="5.7109375" style="329" customWidth="1"/>
    <col min="6417" max="6418" width="9.85546875" style="329" customWidth="1"/>
    <col min="6419" max="6419" width="5.7109375" style="329" customWidth="1"/>
    <col min="6420" max="6656" width="9.140625" style="329"/>
    <col min="6657" max="6657" width="4.28515625" style="329" customWidth="1"/>
    <col min="6658" max="6658" width="7" style="329" customWidth="1"/>
    <col min="6659" max="6659" width="24.5703125" style="329" customWidth="1"/>
    <col min="6660" max="6660" width="9.7109375" style="329" customWidth="1"/>
    <col min="6661" max="6661" width="7.85546875" style="329" customWidth="1"/>
    <col min="6662" max="6662" width="10.7109375" style="329" customWidth="1"/>
    <col min="6663" max="6663" width="9.5703125" style="329" customWidth="1"/>
    <col min="6664" max="6664" width="10.5703125" style="329" customWidth="1"/>
    <col min="6665" max="6666" width="9.85546875" style="329" customWidth="1"/>
    <col min="6667" max="6667" width="10.140625" style="329" customWidth="1"/>
    <col min="6668" max="6668" width="9.42578125" style="329" customWidth="1"/>
    <col min="6669" max="6669" width="10.28515625" style="329" customWidth="1"/>
    <col min="6670" max="6671" width="9.85546875" style="329" customWidth="1"/>
    <col min="6672" max="6672" width="5.7109375" style="329" customWidth="1"/>
    <col min="6673" max="6674" width="9.85546875" style="329" customWidth="1"/>
    <col min="6675" max="6675" width="5.7109375" style="329" customWidth="1"/>
    <col min="6676" max="6912" width="9.140625" style="329"/>
    <col min="6913" max="6913" width="4.28515625" style="329" customWidth="1"/>
    <col min="6914" max="6914" width="7" style="329" customWidth="1"/>
    <col min="6915" max="6915" width="24.5703125" style="329" customWidth="1"/>
    <col min="6916" max="6916" width="9.7109375" style="329" customWidth="1"/>
    <col min="6917" max="6917" width="7.85546875" style="329" customWidth="1"/>
    <col min="6918" max="6918" width="10.7109375" style="329" customWidth="1"/>
    <col min="6919" max="6919" width="9.5703125" style="329" customWidth="1"/>
    <col min="6920" max="6920" width="10.5703125" style="329" customWidth="1"/>
    <col min="6921" max="6922" width="9.85546875" style="329" customWidth="1"/>
    <col min="6923" max="6923" width="10.140625" style="329" customWidth="1"/>
    <col min="6924" max="6924" width="9.42578125" style="329" customWidth="1"/>
    <col min="6925" max="6925" width="10.28515625" style="329" customWidth="1"/>
    <col min="6926" max="6927" width="9.85546875" style="329" customWidth="1"/>
    <col min="6928" max="6928" width="5.7109375" style="329" customWidth="1"/>
    <col min="6929" max="6930" width="9.85546875" style="329" customWidth="1"/>
    <col min="6931" max="6931" width="5.7109375" style="329" customWidth="1"/>
    <col min="6932" max="7168" width="9.140625" style="329"/>
    <col min="7169" max="7169" width="4.28515625" style="329" customWidth="1"/>
    <col min="7170" max="7170" width="7" style="329" customWidth="1"/>
    <col min="7171" max="7171" width="24.5703125" style="329" customWidth="1"/>
    <col min="7172" max="7172" width="9.7109375" style="329" customWidth="1"/>
    <col min="7173" max="7173" width="7.85546875" style="329" customWidth="1"/>
    <col min="7174" max="7174" width="10.7109375" style="329" customWidth="1"/>
    <col min="7175" max="7175" width="9.5703125" style="329" customWidth="1"/>
    <col min="7176" max="7176" width="10.5703125" style="329" customWidth="1"/>
    <col min="7177" max="7178" width="9.85546875" style="329" customWidth="1"/>
    <col min="7179" max="7179" width="10.140625" style="329" customWidth="1"/>
    <col min="7180" max="7180" width="9.42578125" style="329" customWidth="1"/>
    <col min="7181" max="7181" width="10.28515625" style="329" customWidth="1"/>
    <col min="7182" max="7183" width="9.85546875" style="329" customWidth="1"/>
    <col min="7184" max="7184" width="5.7109375" style="329" customWidth="1"/>
    <col min="7185" max="7186" width="9.85546875" style="329" customWidth="1"/>
    <col min="7187" max="7187" width="5.7109375" style="329" customWidth="1"/>
    <col min="7188" max="7424" width="9.140625" style="329"/>
    <col min="7425" max="7425" width="4.28515625" style="329" customWidth="1"/>
    <col min="7426" max="7426" width="7" style="329" customWidth="1"/>
    <col min="7427" max="7427" width="24.5703125" style="329" customWidth="1"/>
    <col min="7428" max="7428" width="9.7109375" style="329" customWidth="1"/>
    <col min="7429" max="7429" width="7.85546875" style="329" customWidth="1"/>
    <col min="7430" max="7430" width="10.7109375" style="329" customWidth="1"/>
    <col min="7431" max="7431" width="9.5703125" style="329" customWidth="1"/>
    <col min="7432" max="7432" width="10.5703125" style="329" customWidth="1"/>
    <col min="7433" max="7434" width="9.85546875" style="329" customWidth="1"/>
    <col min="7435" max="7435" width="10.140625" style="329" customWidth="1"/>
    <col min="7436" max="7436" width="9.42578125" style="329" customWidth="1"/>
    <col min="7437" max="7437" width="10.28515625" style="329" customWidth="1"/>
    <col min="7438" max="7439" width="9.85546875" style="329" customWidth="1"/>
    <col min="7440" max="7440" width="5.7109375" style="329" customWidth="1"/>
    <col min="7441" max="7442" width="9.85546875" style="329" customWidth="1"/>
    <col min="7443" max="7443" width="5.7109375" style="329" customWidth="1"/>
    <col min="7444" max="7680" width="9.140625" style="329"/>
    <col min="7681" max="7681" width="4.28515625" style="329" customWidth="1"/>
    <col min="7682" max="7682" width="7" style="329" customWidth="1"/>
    <col min="7683" max="7683" width="24.5703125" style="329" customWidth="1"/>
    <col min="7684" max="7684" width="9.7109375" style="329" customWidth="1"/>
    <col min="7685" max="7685" width="7.85546875" style="329" customWidth="1"/>
    <col min="7686" max="7686" width="10.7109375" style="329" customWidth="1"/>
    <col min="7687" max="7687" width="9.5703125" style="329" customWidth="1"/>
    <col min="7688" max="7688" width="10.5703125" style="329" customWidth="1"/>
    <col min="7689" max="7690" width="9.85546875" style="329" customWidth="1"/>
    <col min="7691" max="7691" width="10.140625" style="329" customWidth="1"/>
    <col min="7692" max="7692" width="9.42578125" style="329" customWidth="1"/>
    <col min="7693" max="7693" width="10.28515625" style="329" customWidth="1"/>
    <col min="7694" max="7695" width="9.85546875" style="329" customWidth="1"/>
    <col min="7696" max="7696" width="5.7109375" style="329" customWidth="1"/>
    <col min="7697" max="7698" width="9.85546875" style="329" customWidth="1"/>
    <col min="7699" max="7699" width="5.7109375" style="329" customWidth="1"/>
    <col min="7700" max="7936" width="9.140625" style="329"/>
    <col min="7937" max="7937" width="4.28515625" style="329" customWidth="1"/>
    <col min="7938" max="7938" width="7" style="329" customWidth="1"/>
    <col min="7939" max="7939" width="24.5703125" style="329" customWidth="1"/>
    <col min="7940" max="7940" width="9.7109375" style="329" customWidth="1"/>
    <col min="7941" max="7941" width="7.85546875" style="329" customWidth="1"/>
    <col min="7942" max="7942" width="10.7109375" style="329" customWidth="1"/>
    <col min="7943" max="7943" width="9.5703125" style="329" customWidth="1"/>
    <col min="7944" max="7944" width="10.5703125" style="329" customWidth="1"/>
    <col min="7945" max="7946" width="9.85546875" style="329" customWidth="1"/>
    <col min="7947" max="7947" width="10.140625" style="329" customWidth="1"/>
    <col min="7948" max="7948" width="9.42578125" style="329" customWidth="1"/>
    <col min="7949" max="7949" width="10.28515625" style="329" customWidth="1"/>
    <col min="7950" max="7951" width="9.85546875" style="329" customWidth="1"/>
    <col min="7952" max="7952" width="5.7109375" style="329" customWidth="1"/>
    <col min="7953" max="7954" width="9.85546875" style="329" customWidth="1"/>
    <col min="7955" max="7955" width="5.7109375" style="329" customWidth="1"/>
    <col min="7956" max="8192" width="9.140625" style="329"/>
    <col min="8193" max="8193" width="4.28515625" style="329" customWidth="1"/>
    <col min="8194" max="8194" width="7" style="329" customWidth="1"/>
    <col min="8195" max="8195" width="24.5703125" style="329" customWidth="1"/>
    <col min="8196" max="8196" width="9.7109375" style="329" customWidth="1"/>
    <col min="8197" max="8197" width="7.85546875" style="329" customWidth="1"/>
    <col min="8198" max="8198" width="10.7109375" style="329" customWidth="1"/>
    <col min="8199" max="8199" width="9.5703125" style="329" customWidth="1"/>
    <col min="8200" max="8200" width="10.5703125" style="329" customWidth="1"/>
    <col min="8201" max="8202" width="9.85546875" style="329" customWidth="1"/>
    <col min="8203" max="8203" width="10.140625" style="329" customWidth="1"/>
    <col min="8204" max="8204" width="9.42578125" style="329" customWidth="1"/>
    <col min="8205" max="8205" width="10.28515625" style="329" customWidth="1"/>
    <col min="8206" max="8207" width="9.85546875" style="329" customWidth="1"/>
    <col min="8208" max="8208" width="5.7109375" style="329" customWidth="1"/>
    <col min="8209" max="8210" width="9.85546875" style="329" customWidth="1"/>
    <col min="8211" max="8211" width="5.7109375" style="329" customWidth="1"/>
    <col min="8212" max="8448" width="9.140625" style="329"/>
    <col min="8449" max="8449" width="4.28515625" style="329" customWidth="1"/>
    <col min="8450" max="8450" width="7" style="329" customWidth="1"/>
    <col min="8451" max="8451" width="24.5703125" style="329" customWidth="1"/>
    <col min="8452" max="8452" width="9.7109375" style="329" customWidth="1"/>
    <col min="8453" max="8453" width="7.85546875" style="329" customWidth="1"/>
    <col min="8454" max="8454" width="10.7109375" style="329" customWidth="1"/>
    <col min="8455" max="8455" width="9.5703125" style="329" customWidth="1"/>
    <col min="8456" max="8456" width="10.5703125" style="329" customWidth="1"/>
    <col min="8457" max="8458" width="9.85546875" style="329" customWidth="1"/>
    <col min="8459" max="8459" width="10.140625" style="329" customWidth="1"/>
    <col min="8460" max="8460" width="9.42578125" style="329" customWidth="1"/>
    <col min="8461" max="8461" width="10.28515625" style="329" customWidth="1"/>
    <col min="8462" max="8463" width="9.85546875" style="329" customWidth="1"/>
    <col min="8464" max="8464" width="5.7109375" style="329" customWidth="1"/>
    <col min="8465" max="8466" width="9.85546875" style="329" customWidth="1"/>
    <col min="8467" max="8467" width="5.7109375" style="329" customWidth="1"/>
    <col min="8468" max="8704" width="9.140625" style="329"/>
    <col min="8705" max="8705" width="4.28515625" style="329" customWidth="1"/>
    <col min="8706" max="8706" width="7" style="329" customWidth="1"/>
    <col min="8707" max="8707" width="24.5703125" style="329" customWidth="1"/>
    <col min="8708" max="8708" width="9.7109375" style="329" customWidth="1"/>
    <col min="8709" max="8709" width="7.85546875" style="329" customWidth="1"/>
    <col min="8710" max="8710" width="10.7109375" style="329" customWidth="1"/>
    <col min="8711" max="8711" width="9.5703125" style="329" customWidth="1"/>
    <col min="8712" max="8712" width="10.5703125" style="329" customWidth="1"/>
    <col min="8713" max="8714" width="9.85546875" style="329" customWidth="1"/>
    <col min="8715" max="8715" width="10.140625" style="329" customWidth="1"/>
    <col min="8716" max="8716" width="9.42578125" style="329" customWidth="1"/>
    <col min="8717" max="8717" width="10.28515625" style="329" customWidth="1"/>
    <col min="8718" max="8719" width="9.85546875" style="329" customWidth="1"/>
    <col min="8720" max="8720" width="5.7109375" style="329" customWidth="1"/>
    <col min="8721" max="8722" width="9.85546875" style="329" customWidth="1"/>
    <col min="8723" max="8723" width="5.7109375" style="329" customWidth="1"/>
    <col min="8724" max="8960" width="9.140625" style="329"/>
    <col min="8961" max="8961" width="4.28515625" style="329" customWidth="1"/>
    <col min="8962" max="8962" width="7" style="329" customWidth="1"/>
    <col min="8963" max="8963" width="24.5703125" style="329" customWidth="1"/>
    <col min="8964" max="8964" width="9.7109375" style="329" customWidth="1"/>
    <col min="8965" max="8965" width="7.85546875" style="329" customWidth="1"/>
    <col min="8966" max="8966" width="10.7109375" style="329" customWidth="1"/>
    <col min="8967" max="8967" width="9.5703125" style="329" customWidth="1"/>
    <col min="8968" max="8968" width="10.5703125" style="329" customWidth="1"/>
    <col min="8969" max="8970" width="9.85546875" style="329" customWidth="1"/>
    <col min="8971" max="8971" width="10.140625" style="329" customWidth="1"/>
    <col min="8972" max="8972" width="9.42578125" style="329" customWidth="1"/>
    <col min="8973" max="8973" width="10.28515625" style="329" customWidth="1"/>
    <col min="8974" max="8975" width="9.85546875" style="329" customWidth="1"/>
    <col min="8976" max="8976" width="5.7109375" style="329" customWidth="1"/>
    <col min="8977" max="8978" width="9.85546875" style="329" customWidth="1"/>
    <col min="8979" max="8979" width="5.7109375" style="329" customWidth="1"/>
    <col min="8980" max="9216" width="9.140625" style="329"/>
    <col min="9217" max="9217" width="4.28515625" style="329" customWidth="1"/>
    <col min="9218" max="9218" width="7" style="329" customWidth="1"/>
    <col min="9219" max="9219" width="24.5703125" style="329" customWidth="1"/>
    <col min="9220" max="9220" width="9.7109375" style="329" customWidth="1"/>
    <col min="9221" max="9221" width="7.85546875" style="329" customWidth="1"/>
    <col min="9222" max="9222" width="10.7109375" style="329" customWidth="1"/>
    <col min="9223" max="9223" width="9.5703125" style="329" customWidth="1"/>
    <col min="9224" max="9224" width="10.5703125" style="329" customWidth="1"/>
    <col min="9225" max="9226" width="9.85546875" style="329" customWidth="1"/>
    <col min="9227" max="9227" width="10.140625" style="329" customWidth="1"/>
    <col min="9228" max="9228" width="9.42578125" style="329" customWidth="1"/>
    <col min="9229" max="9229" width="10.28515625" style="329" customWidth="1"/>
    <col min="9230" max="9231" width="9.85546875" style="329" customWidth="1"/>
    <col min="9232" max="9232" width="5.7109375" style="329" customWidth="1"/>
    <col min="9233" max="9234" width="9.85546875" style="329" customWidth="1"/>
    <col min="9235" max="9235" width="5.7109375" style="329" customWidth="1"/>
    <col min="9236" max="9472" width="9.140625" style="329"/>
    <col min="9473" max="9473" width="4.28515625" style="329" customWidth="1"/>
    <col min="9474" max="9474" width="7" style="329" customWidth="1"/>
    <col min="9475" max="9475" width="24.5703125" style="329" customWidth="1"/>
    <col min="9476" max="9476" width="9.7109375" style="329" customWidth="1"/>
    <col min="9477" max="9477" width="7.85546875" style="329" customWidth="1"/>
    <col min="9478" max="9478" width="10.7109375" style="329" customWidth="1"/>
    <col min="9479" max="9479" width="9.5703125" style="329" customWidth="1"/>
    <col min="9480" max="9480" width="10.5703125" style="329" customWidth="1"/>
    <col min="9481" max="9482" width="9.85546875" style="329" customWidth="1"/>
    <col min="9483" max="9483" width="10.140625" style="329" customWidth="1"/>
    <col min="9484" max="9484" width="9.42578125" style="329" customWidth="1"/>
    <col min="9485" max="9485" width="10.28515625" style="329" customWidth="1"/>
    <col min="9486" max="9487" width="9.85546875" style="329" customWidth="1"/>
    <col min="9488" max="9488" width="5.7109375" style="329" customWidth="1"/>
    <col min="9489" max="9490" width="9.85546875" style="329" customWidth="1"/>
    <col min="9491" max="9491" width="5.7109375" style="329" customWidth="1"/>
    <col min="9492" max="9728" width="9.140625" style="329"/>
    <col min="9729" max="9729" width="4.28515625" style="329" customWidth="1"/>
    <col min="9730" max="9730" width="7" style="329" customWidth="1"/>
    <col min="9731" max="9731" width="24.5703125" style="329" customWidth="1"/>
    <col min="9732" max="9732" width="9.7109375" style="329" customWidth="1"/>
    <col min="9733" max="9733" width="7.85546875" style="329" customWidth="1"/>
    <col min="9734" max="9734" width="10.7109375" style="329" customWidth="1"/>
    <col min="9735" max="9735" width="9.5703125" style="329" customWidth="1"/>
    <col min="9736" max="9736" width="10.5703125" style="329" customWidth="1"/>
    <col min="9737" max="9738" width="9.85546875" style="329" customWidth="1"/>
    <col min="9739" max="9739" width="10.140625" style="329" customWidth="1"/>
    <col min="9740" max="9740" width="9.42578125" style="329" customWidth="1"/>
    <col min="9741" max="9741" width="10.28515625" style="329" customWidth="1"/>
    <col min="9742" max="9743" width="9.85546875" style="329" customWidth="1"/>
    <col min="9744" max="9744" width="5.7109375" style="329" customWidth="1"/>
    <col min="9745" max="9746" width="9.85546875" style="329" customWidth="1"/>
    <col min="9747" max="9747" width="5.7109375" style="329" customWidth="1"/>
    <col min="9748" max="9984" width="9.140625" style="329"/>
    <col min="9985" max="9985" width="4.28515625" style="329" customWidth="1"/>
    <col min="9986" max="9986" width="7" style="329" customWidth="1"/>
    <col min="9987" max="9987" width="24.5703125" style="329" customWidth="1"/>
    <col min="9988" max="9988" width="9.7109375" style="329" customWidth="1"/>
    <col min="9989" max="9989" width="7.85546875" style="329" customWidth="1"/>
    <col min="9990" max="9990" width="10.7109375" style="329" customWidth="1"/>
    <col min="9991" max="9991" width="9.5703125" style="329" customWidth="1"/>
    <col min="9992" max="9992" width="10.5703125" style="329" customWidth="1"/>
    <col min="9993" max="9994" width="9.85546875" style="329" customWidth="1"/>
    <col min="9995" max="9995" width="10.140625" style="329" customWidth="1"/>
    <col min="9996" max="9996" width="9.42578125" style="329" customWidth="1"/>
    <col min="9997" max="9997" width="10.28515625" style="329" customWidth="1"/>
    <col min="9998" max="9999" width="9.85546875" style="329" customWidth="1"/>
    <col min="10000" max="10000" width="5.7109375" style="329" customWidth="1"/>
    <col min="10001" max="10002" width="9.85546875" style="329" customWidth="1"/>
    <col min="10003" max="10003" width="5.7109375" style="329" customWidth="1"/>
    <col min="10004" max="10240" width="9.140625" style="329"/>
    <col min="10241" max="10241" width="4.28515625" style="329" customWidth="1"/>
    <col min="10242" max="10242" width="7" style="329" customWidth="1"/>
    <col min="10243" max="10243" width="24.5703125" style="329" customWidth="1"/>
    <col min="10244" max="10244" width="9.7109375" style="329" customWidth="1"/>
    <col min="10245" max="10245" width="7.85546875" style="329" customWidth="1"/>
    <col min="10246" max="10246" width="10.7109375" style="329" customWidth="1"/>
    <col min="10247" max="10247" width="9.5703125" style="329" customWidth="1"/>
    <col min="10248" max="10248" width="10.5703125" style="329" customWidth="1"/>
    <col min="10249" max="10250" width="9.85546875" style="329" customWidth="1"/>
    <col min="10251" max="10251" width="10.140625" style="329" customWidth="1"/>
    <col min="10252" max="10252" width="9.42578125" style="329" customWidth="1"/>
    <col min="10253" max="10253" width="10.28515625" style="329" customWidth="1"/>
    <col min="10254" max="10255" width="9.85546875" style="329" customWidth="1"/>
    <col min="10256" max="10256" width="5.7109375" style="329" customWidth="1"/>
    <col min="10257" max="10258" width="9.85546875" style="329" customWidth="1"/>
    <col min="10259" max="10259" width="5.7109375" style="329" customWidth="1"/>
    <col min="10260" max="10496" width="9.140625" style="329"/>
    <col min="10497" max="10497" width="4.28515625" style="329" customWidth="1"/>
    <col min="10498" max="10498" width="7" style="329" customWidth="1"/>
    <col min="10499" max="10499" width="24.5703125" style="329" customWidth="1"/>
    <col min="10500" max="10500" width="9.7109375" style="329" customWidth="1"/>
    <col min="10501" max="10501" width="7.85546875" style="329" customWidth="1"/>
    <col min="10502" max="10502" width="10.7109375" style="329" customWidth="1"/>
    <col min="10503" max="10503" width="9.5703125" style="329" customWidth="1"/>
    <col min="10504" max="10504" width="10.5703125" style="329" customWidth="1"/>
    <col min="10505" max="10506" width="9.85546875" style="329" customWidth="1"/>
    <col min="10507" max="10507" width="10.140625" style="329" customWidth="1"/>
    <col min="10508" max="10508" width="9.42578125" style="329" customWidth="1"/>
    <col min="10509" max="10509" width="10.28515625" style="329" customWidth="1"/>
    <col min="10510" max="10511" width="9.85546875" style="329" customWidth="1"/>
    <col min="10512" max="10512" width="5.7109375" style="329" customWidth="1"/>
    <col min="10513" max="10514" width="9.85546875" style="329" customWidth="1"/>
    <col min="10515" max="10515" width="5.7109375" style="329" customWidth="1"/>
    <col min="10516" max="10752" width="9.140625" style="329"/>
    <col min="10753" max="10753" width="4.28515625" style="329" customWidth="1"/>
    <col min="10754" max="10754" width="7" style="329" customWidth="1"/>
    <col min="10755" max="10755" width="24.5703125" style="329" customWidth="1"/>
    <col min="10756" max="10756" width="9.7109375" style="329" customWidth="1"/>
    <col min="10757" max="10757" width="7.85546875" style="329" customWidth="1"/>
    <col min="10758" max="10758" width="10.7109375" style="329" customWidth="1"/>
    <col min="10759" max="10759" width="9.5703125" style="329" customWidth="1"/>
    <col min="10760" max="10760" width="10.5703125" style="329" customWidth="1"/>
    <col min="10761" max="10762" width="9.85546875" style="329" customWidth="1"/>
    <col min="10763" max="10763" width="10.140625" style="329" customWidth="1"/>
    <col min="10764" max="10764" width="9.42578125" style="329" customWidth="1"/>
    <col min="10765" max="10765" width="10.28515625" style="329" customWidth="1"/>
    <col min="10766" max="10767" width="9.85546875" style="329" customWidth="1"/>
    <col min="10768" max="10768" width="5.7109375" style="329" customWidth="1"/>
    <col min="10769" max="10770" width="9.85546875" style="329" customWidth="1"/>
    <col min="10771" max="10771" width="5.7109375" style="329" customWidth="1"/>
    <col min="10772" max="11008" width="9.140625" style="329"/>
    <col min="11009" max="11009" width="4.28515625" style="329" customWidth="1"/>
    <col min="11010" max="11010" width="7" style="329" customWidth="1"/>
    <col min="11011" max="11011" width="24.5703125" style="329" customWidth="1"/>
    <col min="11012" max="11012" width="9.7109375" style="329" customWidth="1"/>
    <col min="11013" max="11013" width="7.85546875" style="329" customWidth="1"/>
    <col min="11014" max="11014" width="10.7109375" style="329" customWidth="1"/>
    <col min="11015" max="11015" width="9.5703125" style="329" customWidth="1"/>
    <col min="11016" max="11016" width="10.5703125" style="329" customWidth="1"/>
    <col min="11017" max="11018" width="9.85546875" style="329" customWidth="1"/>
    <col min="11019" max="11019" width="10.140625" style="329" customWidth="1"/>
    <col min="11020" max="11020" width="9.42578125" style="329" customWidth="1"/>
    <col min="11021" max="11021" width="10.28515625" style="329" customWidth="1"/>
    <col min="11022" max="11023" width="9.85546875" style="329" customWidth="1"/>
    <col min="11024" max="11024" width="5.7109375" style="329" customWidth="1"/>
    <col min="11025" max="11026" width="9.85546875" style="329" customWidth="1"/>
    <col min="11027" max="11027" width="5.7109375" style="329" customWidth="1"/>
    <col min="11028" max="11264" width="9.140625" style="329"/>
    <col min="11265" max="11265" width="4.28515625" style="329" customWidth="1"/>
    <col min="11266" max="11266" width="7" style="329" customWidth="1"/>
    <col min="11267" max="11267" width="24.5703125" style="329" customWidth="1"/>
    <col min="11268" max="11268" width="9.7109375" style="329" customWidth="1"/>
    <col min="11269" max="11269" width="7.85546875" style="329" customWidth="1"/>
    <col min="11270" max="11270" width="10.7109375" style="329" customWidth="1"/>
    <col min="11271" max="11271" width="9.5703125" style="329" customWidth="1"/>
    <col min="11272" max="11272" width="10.5703125" style="329" customWidth="1"/>
    <col min="11273" max="11274" width="9.85546875" style="329" customWidth="1"/>
    <col min="11275" max="11275" width="10.140625" style="329" customWidth="1"/>
    <col min="11276" max="11276" width="9.42578125" style="329" customWidth="1"/>
    <col min="11277" max="11277" width="10.28515625" style="329" customWidth="1"/>
    <col min="11278" max="11279" width="9.85546875" style="329" customWidth="1"/>
    <col min="11280" max="11280" width="5.7109375" style="329" customWidth="1"/>
    <col min="11281" max="11282" width="9.85546875" style="329" customWidth="1"/>
    <col min="11283" max="11283" width="5.7109375" style="329" customWidth="1"/>
    <col min="11284" max="11520" width="9.140625" style="329"/>
    <col min="11521" max="11521" width="4.28515625" style="329" customWidth="1"/>
    <col min="11522" max="11522" width="7" style="329" customWidth="1"/>
    <col min="11523" max="11523" width="24.5703125" style="329" customWidth="1"/>
    <col min="11524" max="11524" width="9.7109375" style="329" customWidth="1"/>
    <col min="11525" max="11525" width="7.85546875" style="329" customWidth="1"/>
    <col min="11526" max="11526" width="10.7109375" style="329" customWidth="1"/>
    <col min="11527" max="11527" width="9.5703125" style="329" customWidth="1"/>
    <col min="11528" max="11528" width="10.5703125" style="329" customWidth="1"/>
    <col min="11529" max="11530" width="9.85546875" style="329" customWidth="1"/>
    <col min="11531" max="11531" width="10.140625" style="329" customWidth="1"/>
    <col min="11532" max="11532" width="9.42578125" style="329" customWidth="1"/>
    <col min="11533" max="11533" width="10.28515625" style="329" customWidth="1"/>
    <col min="11534" max="11535" width="9.85546875" style="329" customWidth="1"/>
    <col min="11536" max="11536" width="5.7109375" style="329" customWidth="1"/>
    <col min="11537" max="11538" width="9.85546875" style="329" customWidth="1"/>
    <col min="11539" max="11539" width="5.7109375" style="329" customWidth="1"/>
    <col min="11540" max="11776" width="9.140625" style="329"/>
    <col min="11777" max="11777" width="4.28515625" style="329" customWidth="1"/>
    <col min="11778" max="11778" width="7" style="329" customWidth="1"/>
    <col min="11779" max="11779" width="24.5703125" style="329" customWidth="1"/>
    <col min="11780" max="11780" width="9.7109375" style="329" customWidth="1"/>
    <col min="11781" max="11781" width="7.85546875" style="329" customWidth="1"/>
    <col min="11782" max="11782" width="10.7109375" style="329" customWidth="1"/>
    <col min="11783" max="11783" width="9.5703125" style="329" customWidth="1"/>
    <col min="11784" max="11784" width="10.5703125" style="329" customWidth="1"/>
    <col min="11785" max="11786" width="9.85546875" style="329" customWidth="1"/>
    <col min="11787" max="11787" width="10.140625" style="329" customWidth="1"/>
    <col min="11788" max="11788" width="9.42578125" style="329" customWidth="1"/>
    <col min="11789" max="11789" width="10.28515625" style="329" customWidth="1"/>
    <col min="11790" max="11791" width="9.85546875" style="329" customWidth="1"/>
    <col min="11792" max="11792" width="5.7109375" style="329" customWidth="1"/>
    <col min="11793" max="11794" width="9.85546875" style="329" customWidth="1"/>
    <col min="11795" max="11795" width="5.7109375" style="329" customWidth="1"/>
    <col min="11796" max="12032" width="9.140625" style="329"/>
    <col min="12033" max="12033" width="4.28515625" style="329" customWidth="1"/>
    <col min="12034" max="12034" width="7" style="329" customWidth="1"/>
    <col min="12035" max="12035" width="24.5703125" style="329" customWidth="1"/>
    <col min="12036" max="12036" width="9.7109375" style="329" customWidth="1"/>
    <col min="12037" max="12037" width="7.85546875" style="329" customWidth="1"/>
    <col min="12038" max="12038" width="10.7109375" style="329" customWidth="1"/>
    <col min="12039" max="12039" width="9.5703125" style="329" customWidth="1"/>
    <col min="12040" max="12040" width="10.5703125" style="329" customWidth="1"/>
    <col min="12041" max="12042" width="9.85546875" style="329" customWidth="1"/>
    <col min="12043" max="12043" width="10.140625" style="329" customWidth="1"/>
    <col min="12044" max="12044" width="9.42578125" style="329" customWidth="1"/>
    <col min="12045" max="12045" width="10.28515625" style="329" customWidth="1"/>
    <col min="12046" max="12047" width="9.85546875" style="329" customWidth="1"/>
    <col min="12048" max="12048" width="5.7109375" style="329" customWidth="1"/>
    <col min="12049" max="12050" width="9.85546875" style="329" customWidth="1"/>
    <col min="12051" max="12051" width="5.7109375" style="329" customWidth="1"/>
    <col min="12052" max="12288" width="9.140625" style="329"/>
    <col min="12289" max="12289" width="4.28515625" style="329" customWidth="1"/>
    <col min="12290" max="12290" width="7" style="329" customWidth="1"/>
    <col min="12291" max="12291" width="24.5703125" style="329" customWidth="1"/>
    <col min="12292" max="12292" width="9.7109375" style="329" customWidth="1"/>
    <col min="12293" max="12293" width="7.85546875" style="329" customWidth="1"/>
    <col min="12294" max="12294" width="10.7109375" style="329" customWidth="1"/>
    <col min="12295" max="12295" width="9.5703125" style="329" customWidth="1"/>
    <col min="12296" max="12296" width="10.5703125" style="329" customWidth="1"/>
    <col min="12297" max="12298" width="9.85546875" style="329" customWidth="1"/>
    <col min="12299" max="12299" width="10.140625" style="329" customWidth="1"/>
    <col min="12300" max="12300" width="9.42578125" style="329" customWidth="1"/>
    <col min="12301" max="12301" width="10.28515625" style="329" customWidth="1"/>
    <col min="12302" max="12303" width="9.85546875" style="329" customWidth="1"/>
    <col min="12304" max="12304" width="5.7109375" style="329" customWidth="1"/>
    <col min="12305" max="12306" width="9.85546875" style="329" customWidth="1"/>
    <col min="12307" max="12307" width="5.7109375" style="329" customWidth="1"/>
    <col min="12308" max="12544" width="9.140625" style="329"/>
    <col min="12545" max="12545" width="4.28515625" style="329" customWidth="1"/>
    <col min="12546" max="12546" width="7" style="329" customWidth="1"/>
    <col min="12547" max="12547" width="24.5703125" style="329" customWidth="1"/>
    <col min="12548" max="12548" width="9.7109375" style="329" customWidth="1"/>
    <col min="12549" max="12549" width="7.85546875" style="329" customWidth="1"/>
    <col min="12550" max="12550" width="10.7109375" style="329" customWidth="1"/>
    <col min="12551" max="12551" width="9.5703125" style="329" customWidth="1"/>
    <col min="12552" max="12552" width="10.5703125" style="329" customWidth="1"/>
    <col min="12553" max="12554" width="9.85546875" style="329" customWidth="1"/>
    <col min="12555" max="12555" width="10.140625" style="329" customWidth="1"/>
    <col min="12556" max="12556" width="9.42578125" style="329" customWidth="1"/>
    <col min="12557" max="12557" width="10.28515625" style="329" customWidth="1"/>
    <col min="12558" max="12559" width="9.85546875" style="329" customWidth="1"/>
    <col min="12560" max="12560" width="5.7109375" style="329" customWidth="1"/>
    <col min="12561" max="12562" width="9.85546875" style="329" customWidth="1"/>
    <col min="12563" max="12563" width="5.7109375" style="329" customWidth="1"/>
    <col min="12564" max="12800" width="9.140625" style="329"/>
    <col min="12801" max="12801" width="4.28515625" style="329" customWidth="1"/>
    <col min="12802" max="12802" width="7" style="329" customWidth="1"/>
    <col min="12803" max="12803" width="24.5703125" style="329" customWidth="1"/>
    <col min="12804" max="12804" width="9.7109375" style="329" customWidth="1"/>
    <col min="12805" max="12805" width="7.85546875" style="329" customWidth="1"/>
    <col min="12806" max="12806" width="10.7109375" style="329" customWidth="1"/>
    <col min="12807" max="12807" width="9.5703125" style="329" customWidth="1"/>
    <col min="12808" max="12808" width="10.5703125" style="329" customWidth="1"/>
    <col min="12809" max="12810" width="9.85546875" style="329" customWidth="1"/>
    <col min="12811" max="12811" width="10.140625" style="329" customWidth="1"/>
    <col min="12812" max="12812" width="9.42578125" style="329" customWidth="1"/>
    <col min="12813" max="12813" width="10.28515625" style="329" customWidth="1"/>
    <col min="12814" max="12815" width="9.85546875" style="329" customWidth="1"/>
    <col min="12816" max="12816" width="5.7109375" style="329" customWidth="1"/>
    <col min="12817" max="12818" width="9.85546875" style="329" customWidth="1"/>
    <col min="12819" max="12819" width="5.7109375" style="329" customWidth="1"/>
    <col min="12820" max="13056" width="9.140625" style="329"/>
    <col min="13057" max="13057" width="4.28515625" style="329" customWidth="1"/>
    <col min="13058" max="13058" width="7" style="329" customWidth="1"/>
    <col min="13059" max="13059" width="24.5703125" style="329" customWidth="1"/>
    <col min="13060" max="13060" width="9.7109375" style="329" customWidth="1"/>
    <col min="13061" max="13061" width="7.85546875" style="329" customWidth="1"/>
    <col min="13062" max="13062" width="10.7109375" style="329" customWidth="1"/>
    <col min="13063" max="13063" width="9.5703125" style="329" customWidth="1"/>
    <col min="13064" max="13064" width="10.5703125" style="329" customWidth="1"/>
    <col min="13065" max="13066" width="9.85546875" style="329" customWidth="1"/>
    <col min="13067" max="13067" width="10.140625" style="329" customWidth="1"/>
    <col min="13068" max="13068" width="9.42578125" style="329" customWidth="1"/>
    <col min="13069" max="13069" width="10.28515625" style="329" customWidth="1"/>
    <col min="13070" max="13071" width="9.85546875" style="329" customWidth="1"/>
    <col min="13072" max="13072" width="5.7109375" style="329" customWidth="1"/>
    <col min="13073" max="13074" width="9.85546875" style="329" customWidth="1"/>
    <col min="13075" max="13075" width="5.7109375" style="329" customWidth="1"/>
    <col min="13076" max="13312" width="9.140625" style="329"/>
    <col min="13313" max="13313" width="4.28515625" style="329" customWidth="1"/>
    <col min="13314" max="13314" width="7" style="329" customWidth="1"/>
    <col min="13315" max="13315" width="24.5703125" style="329" customWidth="1"/>
    <col min="13316" max="13316" width="9.7109375" style="329" customWidth="1"/>
    <col min="13317" max="13317" width="7.85546875" style="329" customWidth="1"/>
    <col min="13318" max="13318" width="10.7109375" style="329" customWidth="1"/>
    <col min="13319" max="13319" width="9.5703125" style="329" customWidth="1"/>
    <col min="13320" max="13320" width="10.5703125" style="329" customWidth="1"/>
    <col min="13321" max="13322" width="9.85546875" style="329" customWidth="1"/>
    <col min="13323" max="13323" width="10.140625" style="329" customWidth="1"/>
    <col min="13324" max="13324" width="9.42578125" style="329" customWidth="1"/>
    <col min="13325" max="13325" width="10.28515625" style="329" customWidth="1"/>
    <col min="13326" max="13327" width="9.85546875" style="329" customWidth="1"/>
    <col min="13328" max="13328" width="5.7109375" style="329" customWidth="1"/>
    <col min="13329" max="13330" width="9.85546875" style="329" customWidth="1"/>
    <col min="13331" max="13331" width="5.7109375" style="329" customWidth="1"/>
    <col min="13332" max="13568" width="9.140625" style="329"/>
    <col min="13569" max="13569" width="4.28515625" style="329" customWidth="1"/>
    <col min="13570" max="13570" width="7" style="329" customWidth="1"/>
    <col min="13571" max="13571" width="24.5703125" style="329" customWidth="1"/>
    <col min="13572" max="13572" width="9.7109375" style="329" customWidth="1"/>
    <col min="13573" max="13573" width="7.85546875" style="329" customWidth="1"/>
    <col min="13574" max="13574" width="10.7109375" style="329" customWidth="1"/>
    <col min="13575" max="13575" width="9.5703125" style="329" customWidth="1"/>
    <col min="13576" max="13576" width="10.5703125" style="329" customWidth="1"/>
    <col min="13577" max="13578" width="9.85546875" style="329" customWidth="1"/>
    <col min="13579" max="13579" width="10.140625" style="329" customWidth="1"/>
    <col min="13580" max="13580" width="9.42578125" style="329" customWidth="1"/>
    <col min="13581" max="13581" width="10.28515625" style="329" customWidth="1"/>
    <col min="13582" max="13583" width="9.85546875" style="329" customWidth="1"/>
    <col min="13584" max="13584" width="5.7109375" style="329" customWidth="1"/>
    <col min="13585" max="13586" width="9.85546875" style="329" customWidth="1"/>
    <col min="13587" max="13587" width="5.7109375" style="329" customWidth="1"/>
    <col min="13588" max="13824" width="9.140625" style="329"/>
    <col min="13825" max="13825" width="4.28515625" style="329" customWidth="1"/>
    <col min="13826" max="13826" width="7" style="329" customWidth="1"/>
    <col min="13827" max="13827" width="24.5703125" style="329" customWidth="1"/>
    <col min="13828" max="13828" width="9.7109375" style="329" customWidth="1"/>
    <col min="13829" max="13829" width="7.85546875" style="329" customWidth="1"/>
    <col min="13830" max="13830" width="10.7109375" style="329" customWidth="1"/>
    <col min="13831" max="13831" width="9.5703125" style="329" customWidth="1"/>
    <col min="13832" max="13832" width="10.5703125" style="329" customWidth="1"/>
    <col min="13833" max="13834" width="9.85546875" style="329" customWidth="1"/>
    <col min="13835" max="13835" width="10.140625" style="329" customWidth="1"/>
    <col min="13836" max="13836" width="9.42578125" style="329" customWidth="1"/>
    <col min="13837" max="13837" width="10.28515625" style="329" customWidth="1"/>
    <col min="13838" max="13839" width="9.85546875" style="329" customWidth="1"/>
    <col min="13840" max="13840" width="5.7109375" style="329" customWidth="1"/>
    <col min="13841" max="13842" width="9.85546875" style="329" customWidth="1"/>
    <col min="13843" max="13843" width="5.7109375" style="329" customWidth="1"/>
    <col min="13844" max="14080" width="9.140625" style="329"/>
    <col min="14081" max="14081" width="4.28515625" style="329" customWidth="1"/>
    <col min="14082" max="14082" width="7" style="329" customWidth="1"/>
    <col min="14083" max="14083" width="24.5703125" style="329" customWidth="1"/>
    <col min="14084" max="14084" width="9.7109375" style="329" customWidth="1"/>
    <col min="14085" max="14085" width="7.85546875" style="329" customWidth="1"/>
    <col min="14086" max="14086" width="10.7109375" style="329" customWidth="1"/>
    <col min="14087" max="14087" width="9.5703125" style="329" customWidth="1"/>
    <col min="14088" max="14088" width="10.5703125" style="329" customWidth="1"/>
    <col min="14089" max="14090" width="9.85546875" style="329" customWidth="1"/>
    <col min="14091" max="14091" width="10.140625" style="329" customWidth="1"/>
    <col min="14092" max="14092" width="9.42578125" style="329" customWidth="1"/>
    <col min="14093" max="14093" width="10.28515625" style="329" customWidth="1"/>
    <col min="14094" max="14095" width="9.85546875" style="329" customWidth="1"/>
    <col min="14096" max="14096" width="5.7109375" style="329" customWidth="1"/>
    <col min="14097" max="14098" width="9.85546875" style="329" customWidth="1"/>
    <col min="14099" max="14099" width="5.7109375" style="329" customWidth="1"/>
    <col min="14100" max="14336" width="9.140625" style="329"/>
    <col min="14337" max="14337" width="4.28515625" style="329" customWidth="1"/>
    <col min="14338" max="14338" width="7" style="329" customWidth="1"/>
    <col min="14339" max="14339" width="24.5703125" style="329" customWidth="1"/>
    <col min="14340" max="14340" width="9.7109375" style="329" customWidth="1"/>
    <col min="14341" max="14341" width="7.85546875" style="329" customWidth="1"/>
    <col min="14342" max="14342" width="10.7109375" style="329" customWidth="1"/>
    <col min="14343" max="14343" width="9.5703125" style="329" customWidth="1"/>
    <col min="14344" max="14344" width="10.5703125" style="329" customWidth="1"/>
    <col min="14345" max="14346" width="9.85546875" style="329" customWidth="1"/>
    <col min="14347" max="14347" width="10.140625" style="329" customWidth="1"/>
    <col min="14348" max="14348" width="9.42578125" style="329" customWidth="1"/>
    <col min="14349" max="14349" width="10.28515625" style="329" customWidth="1"/>
    <col min="14350" max="14351" width="9.85546875" style="329" customWidth="1"/>
    <col min="14352" max="14352" width="5.7109375" style="329" customWidth="1"/>
    <col min="14353" max="14354" width="9.85546875" style="329" customWidth="1"/>
    <col min="14355" max="14355" width="5.7109375" style="329" customWidth="1"/>
    <col min="14356" max="14592" width="9.140625" style="329"/>
    <col min="14593" max="14593" width="4.28515625" style="329" customWidth="1"/>
    <col min="14594" max="14594" width="7" style="329" customWidth="1"/>
    <col min="14595" max="14595" width="24.5703125" style="329" customWidth="1"/>
    <col min="14596" max="14596" width="9.7109375" style="329" customWidth="1"/>
    <col min="14597" max="14597" width="7.85546875" style="329" customWidth="1"/>
    <col min="14598" max="14598" width="10.7109375" style="329" customWidth="1"/>
    <col min="14599" max="14599" width="9.5703125" style="329" customWidth="1"/>
    <col min="14600" max="14600" width="10.5703125" style="329" customWidth="1"/>
    <col min="14601" max="14602" width="9.85546875" style="329" customWidth="1"/>
    <col min="14603" max="14603" width="10.140625" style="329" customWidth="1"/>
    <col min="14604" max="14604" width="9.42578125" style="329" customWidth="1"/>
    <col min="14605" max="14605" width="10.28515625" style="329" customWidth="1"/>
    <col min="14606" max="14607" width="9.85546875" style="329" customWidth="1"/>
    <col min="14608" max="14608" width="5.7109375" style="329" customWidth="1"/>
    <col min="14609" max="14610" width="9.85546875" style="329" customWidth="1"/>
    <col min="14611" max="14611" width="5.7109375" style="329" customWidth="1"/>
    <col min="14612" max="14848" width="9.140625" style="329"/>
    <col min="14849" max="14849" width="4.28515625" style="329" customWidth="1"/>
    <col min="14850" max="14850" width="7" style="329" customWidth="1"/>
    <col min="14851" max="14851" width="24.5703125" style="329" customWidth="1"/>
    <col min="14852" max="14852" width="9.7109375" style="329" customWidth="1"/>
    <col min="14853" max="14853" width="7.85546875" style="329" customWidth="1"/>
    <col min="14854" max="14854" width="10.7109375" style="329" customWidth="1"/>
    <col min="14855" max="14855" width="9.5703125" style="329" customWidth="1"/>
    <col min="14856" max="14856" width="10.5703125" style="329" customWidth="1"/>
    <col min="14857" max="14858" width="9.85546875" style="329" customWidth="1"/>
    <col min="14859" max="14859" width="10.140625" style="329" customWidth="1"/>
    <col min="14860" max="14860" width="9.42578125" style="329" customWidth="1"/>
    <col min="14861" max="14861" width="10.28515625" style="329" customWidth="1"/>
    <col min="14862" max="14863" width="9.85546875" style="329" customWidth="1"/>
    <col min="14864" max="14864" width="5.7109375" style="329" customWidth="1"/>
    <col min="14865" max="14866" width="9.85546875" style="329" customWidth="1"/>
    <col min="14867" max="14867" width="5.7109375" style="329" customWidth="1"/>
    <col min="14868" max="15104" width="9.140625" style="329"/>
    <col min="15105" max="15105" width="4.28515625" style="329" customWidth="1"/>
    <col min="15106" max="15106" width="7" style="329" customWidth="1"/>
    <col min="15107" max="15107" width="24.5703125" style="329" customWidth="1"/>
    <col min="15108" max="15108" width="9.7109375" style="329" customWidth="1"/>
    <col min="15109" max="15109" width="7.85546875" style="329" customWidth="1"/>
    <col min="15110" max="15110" width="10.7109375" style="329" customWidth="1"/>
    <col min="15111" max="15111" width="9.5703125" style="329" customWidth="1"/>
    <col min="15112" max="15112" width="10.5703125" style="329" customWidth="1"/>
    <col min="15113" max="15114" width="9.85546875" style="329" customWidth="1"/>
    <col min="15115" max="15115" width="10.140625" style="329" customWidth="1"/>
    <col min="15116" max="15116" width="9.42578125" style="329" customWidth="1"/>
    <col min="15117" max="15117" width="10.28515625" style="329" customWidth="1"/>
    <col min="15118" max="15119" width="9.85546875" style="329" customWidth="1"/>
    <col min="15120" max="15120" width="5.7109375" style="329" customWidth="1"/>
    <col min="15121" max="15122" width="9.85546875" style="329" customWidth="1"/>
    <col min="15123" max="15123" width="5.7109375" style="329" customWidth="1"/>
    <col min="15124" max="15360" width="9.140625" style="329"/>
    <col min="15361" max="15361" width="4.28515625" style="329" customWidth="1"/>
    <col min="15362" max="15362" width="7" style="329" customWidth="1"/>
    <col min="15363" max="15363" width="24.5703125" style="329" customWidth="1"/>
    <col min="15364" max="15364" width="9.7109375" style="329" customWidth="1"/>
    <col min="15365" max="15365" width="7.85546875" style="329" customWidth="1"/>
    <col min="15366" max="15366" width="10.7109375" style="329" customWidth="1"/>
    <col min="15367" max="15367" width="9.5703125" style="329" customWidth="1"/>
    <col min="15368" max="15368" width="10.5703125" style="329" customWidth="1"/>
    <col min="15369" max="15370" width="9.85546875" style="329" customWidth="1"/>
    <col min="15371" max="15371" width="10.140625" style="329" customWidth="1"/>
    <col min="15372" max="15372" width="9.42578125" style="329" customWidth="1"/>
    <col min="15373" max="15373" width="10.28515625" style="329" customWidth="1"/>
    <col min="15374" max="15375" width="9.85546875" style="329" customWidth="1"/>
    <col min="15376" max="15376" width="5.7109375" style="329" customWidth="1"/>
    <col min="15377" max="15378" width="9.85546875" style="329" customWidth="1"/>
    <col min="15379" max="15379" width="5.7109375" style="329" customWidth="1"/>
    <col min="15380" max="15616" width="9.140625" style="329"/>
    <col min="15617" max="15617" width="4.28515625" style="329" customWidth="1"/>
    <col min="15618" max="15618" width="7" style="329" customWidth="1"/>
    <col min="15619" max="15619" width="24.5703125" style="329" customWidth="1"/>
    <col min="15620" max="15620" width="9.7109375" style="329" customWidth="1"/>
    <col min="15621" max="15621" width="7.85546875" style="329" customWidth="1"/>
    <col min="15622" max="15622" width="10.7109375" style="329" customWidth="1"/>
    <col min="15623" max="15623" width="9.5703125" style="329" customWidth="1"/>
    <col min="15624" max="15624" width="10.5703125" style="329" customWidth="1"/>
    <col min="15625" max="15626" width="9.85546875" style="329" customWidth="1"/>
    <col min="15627" max="15627" width="10.140625" style="329" customWidth="1"/>
    <col min="15628" max="15628" width="9.42578125" style="329" customWidth="1"/>
    <col min="15629" max="15629" width="10.28515625" style="329" customWidth="1"/>
    <col min="15630" max="15631" width="9.85546875" style="329" customWidth="1"/>
    <col min="15632" max="15632" width="5.7109375" style="329" customWidth="1"/>
    <col min="15633" max="15634" width="9.85546875" style="329" customWidth="1"/>
    <col min="15635" max="15635" width="5.7109375" style="329" customWidth="1"/>
    <col min="15636" max="15872" width="9.140625" style="329"/>
    <col min="15873" max="15873" width="4.28515625" style="329" customWidth="1"/>
    <col min="15874" max="15874" width="7" style="329" customWidth="1"/>
    <col min="15875" max="15875" width="24.5703125" style="329" customWidth="1"/>
    <col min="15876" max="15876" width="9.7109375" style="329" customWidth="1"/>
    <col min="15877" max="15877" width="7.85546875" style="329" customWidth="1"/>
    <col min="15878" max="15878" width="10.7109375" style="329" customWidth="1"/>
    <col min="15879" max="15879" width="9.5703125" style="329" customWidth="1"/>
    <col min="15880" max="15880" width="10.5703125" style="329" customWidth="1"/>
    <col min="15881" max="15882" width="9.85546875" style="329" customWidth="1"/>
    <col min="15883" max="15883" width="10.140625" style="329" customWidth="1"/>
    <col min="15884" max="15884" width="9.42578125" style="329" customWidth="1"/>
    <col min="15885" max="15885" width="10.28515625" style="329" customWidth="1"/>
    <col min="15886" max="15887" width="9.85546875" style="329" customWidth="1"/>
    <col min="15888" max="15888" width="5.7109375" style="329" customWidth="1"/>
    <col min="15889" max="15890" width="9.85546875" style="329" customWidth="1"/>
    <col min="15891" max="15891" width="5.7109375" style="329" customWidth="1"/>
    <col min="15892" max="16128" width="9.140625" style="329"/>
    <col min="16129" max="16129" width="4.28515625" style="329" customWidth="1"/>
    <col min="16130" max="16130" width="7" style="329" customWidth="1"/>
    <col min="16131" max="16131" width="24.5703125" style="329" customWidth="1"/>
    <col min="16132" max="16132" width="9.7109375" style="329" customWidth="1"/>
    <col min="16133" max="16133" width="7.85546875" style="329" customWidth="1"/>
    <col min="16134" max="16134" width="10.7109375" style="329" customWidth="1"/>
    <col min="16135" max="16135" width="9.5703125" style="329" customWidth="1"/>
    <col min="16136" max="16136" width="10.5703125" style="329" customWidth="1"/>
    <col min="16137" max="16138" width="9.85546875" style="329" customWidth="1"/>
    <col min="16139" max="16139" width="10.140625" style="329" customWidth="1"/>
    <col min="16140" max="16140" width="9.42578125" style="329" customWidth="1"/>
    <col min="16141" max="16141" width="10.28515625" style="329" customWidth="1"/>
    <col min="16142" max="16143" width="9.85546875" style="329" customWidth="1"/>
    <col min="16144" max="16144" width="5.7109375" style="329" customWidth="1"/>
    <col min="16145" max="16146" width="9.85546875" style="329" customWidth="1"/>
    <col min="16147" max="16147" width="5.7109375" style="329" customWidth="1"/>
    <col min="16148" max="16384" width="9.140625" style="329"/>
  </cols>
  <sheetData>
    <row r="1" spans="1:19" customFormat="1">
      <c r="A1" s="296"/>
      <c r="B1" s="297" t="s">
        <v>165</v>
      </c>
      <c r="C1" s="298" t="s">
        <v>2815</v>
      </c>
      <c r="D1" s="299"/>
      <c r="E1" s="299"/>
      <c r="F1" s="299"/>
      <c r="G1" s="300"/>
      <c r="H1" s="96"/>
    </row>
    <row r="2" spans="1:19" customFormat="1">
      <c r="A2" s="296"/>
      <c r="B2" s="297" t="s">
        <v>166</v>
      </c>
      <c r="C2" s="298">
        <v>7041357</v>
      </c>
      <c r="D2" s="299"/>
      <c r="E2" s="299"/>
      <c r="F2" s="299"/>
      <c r="G2" s="300"/>
      <c r="H2" s="96"/>
    </row>
    <row r="3" spans="1:19" customFormat="1">
      <c r="A3" s="296"/>
      <c r="B3" s="297" t="s">
        <v>168</v>
      </c>
      <c r="C3" s="403">
        <v>42735</v>
      </c>
      <c r="D3" s="299"/>
      <c r="E3" s="299"/>
      <c r="F3" s="299"/>
      <c r="G3" s="300"/>
      <c r="H3" s="96"/>
    </row>
    <row r="4" spans="1:19" customFormat="1" ht="14.25">
      <c r="A4" s="296"/>
      <c r="B4" s="297" t="s">
        <v>167</v>
      </c>
      <c r="C4" s="301" t="s">
        <v>1883</v>
      </c>
      <c r="D4" s="302"/>
      <c r="E4" s="302"/>
      <c r="F4" s="302"/>
      <c r="G4" s="303"/>
      <c r="H4" s="96"/>
    </row>
    <row r="5" spans="1:19" customFormat="1" ht="14.25">
      <c r="A5" s="296"/>
      <c r="B5" s="297" t="s">
        <v>208</v>
      </c>
      <c r="C5" s="301"/>
      <c r="D5" s="302"/>
      <c r="E5" s="302"/>
      <c r="F5" s="302"/>
      <c r="G5" s="303"/>
      <c r="H5" s="96"/>
    </row>
    <row r="6" spans="1:19" customFormat="1" ht="16.5" thickBot="1">
      <c r="A6" s="160"/>
      <c r="B6" s="160"/>
      <c r="C6" s="160"/>
      <c r="D6" s="160"/>
      <c r="E6" s="160"/>
      <c r="F6" s="160"/>
      <c r="G6" s="94"/>
      <c r="H6" s="94"/>
      <c r="R6" s="2" t="s">
        <v>1884</v>
      </c>
    </row>
    <row r="7" spans="1:19" ht="50.1" customHeight="1">
      <c r="A7" s="724" t="s">
        <v>6</v>
      </c>
      <c r="B7" s="726" t="s">
        <v>1885</v>
      </c>
      <c r="C7" s="728" t="s">
        <v>1886</v>
      </c>
      <c r="D7" s="730" t="s">
        <v>1887</v>
      </c>
      <c r="E7" s="719" t="s">
        <v>1888</v>
      </c>
      <c r="F7" s="715" t="s">
        <v>1889</v>
      </c>
      <c r="G7" s="715"/>
      <c r="H7" s="715" t="s">
        <v>1890</v>
      </c>
      <c r="I7" s="715"/>
      <c r="J7" s="716" t="s">
        <v>1891</v>
      </c>
      <c r="K7" s="717"/>
      <c r="L7" s="716" t="s">
        <v>1892</v>
      </c>
      <c r="M7" s="717"/>
      <c r="N7" s="715" t="s">
        <v>1893</v>
      </c>
      <c r="O7" s="715"/>
      <c r="P7" s="715"/>
      <c r="Q7" s="715" t="s">
        <v>1894</v>
      </c>
      <c r="R7" s="716"/>
      <c r="S7" s="718"/>
    </row>
    <row r="8" spans="1:19" ht="50.1" customHeight="1" thickBot="1">
      <c r="A8" s="725"/>
      <c r="B8" s="727"/>
      <c r="C8" s="729"/>
      <c r="D8" s="731"/>
      <c r="E8" s="720"/>
      <c r="F8" s="454" t="s">
        <v>1895</v>
      </c>
      <c r="G8" s="454" t="s">
        <v>1896</v>
      </c>
      <c r="H8" s="454" t="s">
        <v>1895</v>
      </c>
      <c r="I8" s="454" t="s">
        <v>1896</v>
      </c>
      <c r="J8" s="454" t="s">
        <v>1895</v>
      </c>
      <c r="K8" s="454" t="s">
        <v>1896</v>
      </c>
      <c r="L8" s="454" t="s">
        <v>1895</v>
      </c>
      <c r="M8" s="454" t="s">
        <v>1896</v>
      </c>
      <c r="N8" s="454" t="s">
        <v>1895</v>
      </c>
      <c r="O8" s="454" t="s">
        <v>1896</v>
      </c>
      <c r="P8" s="455" t="s">
        <v>1897</v>
      </c>
      <c r="Q8" s="454" t="s">
        <v>1895</v>
      </c>
      <c r="R8" s="454" t="s">
        <v>1896</v>
      </c>
      <c r="S8" s="456" t="s">
        <v>1897</v>
      </c>
    </row>
    <row r="9" spans="1:19" s="463" customFormat="1" ht="12" customHeight="1" thickTop="1" thickBot="1">
      <c r="A9" s="457">
        <v>0</v>
      </c>
      <c r="B9" s="458">
        <v>1</v>
      </c>
      <c r="C9" s="459">
        <v>2</v>
      </c>
      <c r="D9" s="460">
        <v>3</v>
      </c>
      <c r="E9" s="459">
        <v>4</v>
      </c>
      <c r="F9" s="459">
        <v>6</v>
      </c>
      <c r="G9" s="459">
        <v>6</v>
      </c>
      <c r="H9" s="459">
        <v>7</v>
      </c>
      <c r="I9" s="459">
        <v>8</v>
      </c>
      <c r="J9" s="459">
        <v>9</v>
      </c>
      <c r="K9" s="461">
        <v>10</v>
      </c>
      <c r="L9" s="459">
        <v>11</v>
      </c>
      <c r="M9" s="461">
        <v>12</v>
      </c>
      <c r="N9" s="459">
        <v>13</v>
      </c>
      <c r="O9" s="459">
        <v>14</v>
      </c>
      <c r="P9" s="461">
        <v>15</v>
      </c>
      <c r="Q9" s="459">
        <v>16</v>
      </c>
      <c r="R9" s="460">
        <v>17</v>
      </c>
      <c r="S9" s="462">
        <v>18</v>
      </c>
    </row>
    <row r="10" spans="1:19" ht="24.95" customHeight="1" thickTop="1">
      <c r="A10" s="464">
        <v>1</v>
      </c>
      <c r="B10" s="465"/>
      <c r="C10" s="466"/>
      <c r="D10" s="467"/>
      <c r="E10" s="468"/>
      <c r="F10" s="469"/>
      <c r="G10" s="469"/>
      <c r="H10" s="469"/>
      <c r="I10" s="469"/>
      <c r="J10" s="470"/>
      <c r="K10" s="470"/>
      <c r="L10" s="470"/>
      <c r="M10" s="470"/>
      <c r="N10" s="471">
        <f t="shared" ref="N10:O15" si="0">F10+J10</f>
        <v>0</v>
      </c>
      <c r="O10" s="471">
        <f t="shared" si="0"/>
        <v>0</v>
      </c>
      <c r="P10" s="471" t="e">
        <f t="shared" ref="P10:P15" si="1">O10/N10*100</f>
        <v>#DIV/0!</v>
      </c>
      <c r="Q10" s="471">
        <f t="shared" ref="Q10:R15" si="2">H10+L10</f>
        <v>0</v>
      </c>
      <c r="R10" s="471">
        <f t="shared" si="2"/>
        <v>0</v>
      </c>
      <c r="S10" s="472" t="e">
        <f t="shared" ref="S10:S15" si="3">R10/Q10*100</f>
        <v>#DIV/0!</v>
      </c>
    </row>
    <row r="11" spans="1:19" ht="24.95" customHeight="1">
      <c r="A11" s="473">
        <v>2</v>
      </c>
      <c r="B11" s="474"/>
      <c r="C11" s="475"/>
      <c r="D11" s="476"/>
      <c r="E11" s="477"/>
      <c r="F11" s="469"/>
      <c r="G11" s="469"/>
      <c r="H11" s="469"/>
      <c r="I11" s="469"/>
      <c r="J11" s="478"/>
      <c r="K11" s="478"/>
      <c r="L11" s="478"/>
      <c r="M11" s="478"/>
      <c r="N11" s="471">
        <f t="shared" si="0"/>
        <v>0</v>
      </c>
      <c r="O11" s="471">
        <f t="shared" si="0"/>
        <v>0</v>
      </c>
      <c r="P11" s="471" t="e">
        <f t="shared" si="1"/>
        <v>#DIV/0!</v>
      </c>
      <c r="Q11" s="471">
        <f t="shared" si="2"/>
        <v>0</v>
      </c>
      <c r="R11" s="471">
        <f t="shared" si="2"/>
        <v>0</v>
      </c>
      <c r="S11" s="472" t="e">
        <f t="shared" si="3"/>
        <v>#DIV/0!</v>
      </c>
    </row>
    <row r="12" spans="1:19" ht="24.95" customHeight="1">
      <c r="A12" s="473">
        <v>3</v>
      </c>
      <c r="B12" s="474"/>
      <c r="C12" s="475"/>
      <c r="D12" s="476"/>
      <c r="E12" s="477"/>
      <c r="F12" s="477"/>
      <c r="G12" s="477"/>
      <c r="H12" s="477"/>
      <c r="I12" s="477"/>
      <c r="J12" s="478"/>
      <c r="K12" s="478"/>
      <c r="L12" s="478"/>
      <c r="M12" s="478"/>
      <c r="N12" s="471">
        <f t="shared" si="0"/>
        <v>0</v>
      </c>
      <c r="O12" s="471">
        <f t="shared" si="0"/>
        <v>0</v>
      </c>
      <c r="P12" s="471" t="e">
        <f t="shared" si="1"/>
        <v>#DIV/0!</v>
      </c>
      <c r="Q12" s="471">
        <f t="shared" si="2"/>
        <v>0</v>
      </c>
      <c r="R12" s="471">
        <f t="shared" si="2"/>
        <v>0</v>
      </c>
      <c r="S12" s="472" t="e">
        <f t="shared" si="3"/>
        <v>#DIV/0!</v>
      </c>
    </row>
    <row r="13" spans="1:19" ht="24.95" customHeight="1">
      <c r="A13" s="473">
        <v>4</v>
      </c>
      <c r="B13" s="474"/>
      <c r="C13" s="475"/>
      <c r="D13" s="476"/>
      <c r="E13" s="477"/>
      <c r="F13" s="477"/>
      <c r="G13" s="477"/>
      <c r="H13" s="477"/>
      <c r="I13" s="477"/>
      <c r="J13" s="478"/>
      <c r="K13" s="478"/>
      <c r="L13" s="478"/>
      <c r="M13" s="478"/>
      <c r="N13" s="471">
        <f t="shared" si="0"/>
        <v>0</v>
      </c>
      <c r="O13" s="471">
        <f t="shared" si="0"/>
        <v>0</v>
      </c>
      <c r="P13" s="471" t="e">
        <f t="shared" si="1"/>
        <v>#DIV/0!</v>
      </c>
      <c r="Q13" s="471">
        <f t="shared" si="2"/>
        <v>0</v>
      </c>
      <c r="R13" s="471">
        <f t="shared" si="2"/>
        <v>0</v>
      </c>
      <c r="S13" s="472" t="e">
        <f t="shared" si="3"/>
        <v>#DIV/0!</v>
      </c>
    </row>
    <row r="14" spans="1:19" ht="24.95" customHeight="1">
      <c r="A14" s="473">
        <v>5</v>
      </c>
      <c r="B14" s="474"/>
      <c r="C14" s="475"/>
      <c r="D14" s="476"/>
      <c r="E14" s="477"/>
      <c r="F14" s="477"/>
      <c r="G14" s="477"/>
      <c r="H14" s="477"/>
      <c r="I14" s="477"/>
      <c r="J14" s="478"/>
      <c r="K14" s="478"/>
      <c r="L14" s="478"/>
      <c r="M14" s="478"/>
      <c r="N14" s="471">
        <f t="shared" si="0"/>
        <v>0</v>
      </c>
      <c r="O14" s="471">
        <f t="shared" si="0"/>
        <v>0</v>
      </c>
      <c r="P14" s="471" t="e">
        <f t="shared" si="1"/>
        <v>#DIV/0!</v>
      </c>
      <c r="Q14" s="471">
        <f t="shared" si="2"/>
        <v>0</v>
      </c>
      <c r="R14" s="471">
        <f t="shared" si="2"/>
        <v>0</v>
      </c>
      <c r="S14" s="472" t="e">
        <f t="shared" si="3"/>
        <v>#DIV/0!</v>
      </c>
    </row>
    <row r="15" spans="1:19" ht="24.95" customHeight="1" thickBot="1">
      <c r="A15" s="473">
        <v>6</v>
      </c>
      <c r="B15" s="474"/>
      <c r="C15" s="475"/>
      <c r="D15" s="476"/>
      <c r="E15" s="477"/>
      <c r="F15" s="477"/>
      <c r="G15" s="477"/>
      <c r="H15" s="477"/>
      <c r="I15" s="477"/>
      <c r="J15" s="478"/>
      <c r="K15" s="478"/>
      <c r="L15" s="478"/>
      <c r="M15" s="478"/>
      <c r="N15" s="471">
        <f t="shared" si="0"/>
        <v>0</v>
      </c>
      <c r="O15" s="471">
        <f t="shared" si="0"/>
        <v>0</v>
      </c>
      <c r="P15" s="471" t="e">
        <f t="shared" si="1"/>
        <v>#DIV/0!</v>
      </c>
      <c r="Q15" s="471">
        <f t="shared" si="2"/>
        <v>0</v>
      </c>
      <c r="R15" s="471">
        <f t="shared" si="2"/>
        <v>0</v>
      </c>
      <c r="S15" s="472" t="e">
        <f t="shared" si="3"/>
        <v>#DIV/0!</v>
      </c>
    </row>
    <row r="16" spans="1:19" ht="24.95" customHeight="1" thickTop="1" thickBot="1">
      <c r="A16" s="721" t="s">
        <v>3</v>
      </c>
      <c r="B16" s="722"/>
      <c r="C16" s="723"/>
      <c r="D16" s="479">
        <f t="shared" ref="D16:O16" si="4">SUM(D10:D15)</f>
        <v>0</v>
      </c>
      <c r="E16" s="479">
        <f t="shared" si="4"/>
        <v>0</v>
      </c>
      <c r="F16" s="479">
        <f t="shared" si="4"/>
        <v>0</v>
      </c>
      <c r="G16" s="479">
        <f t="shared" si="4"/>
        <v>0</v>
      </c>
      <c r="H16" s="479">
        <f t="shared" si="4"/>
        <v>0</v>
      </c>
      <c r="I16" s="479">
        <f t="shared" si="4"/>
        <v>0</v>
      </c>
      <c r="J16" s="479">
        <f t="shared" si="4"/>
        <v>0</v>
      </c>
      <c r="K16" s="479">
        <f t="shared" si="4"/>
        <v>0</v>
      </c>
      <c r="L16" s="479">
        <f t="shared" si="4"/>
        <v>0</v>
      </c>
      <c r="M16" s="479">
        <f t="shared" si="4"/>
        <v>0</v>
      </c>
      <c r="N16" s="479">
        <f t="shared" si="4"/>
        <v>0</v>
      </c>
      <c r="O16" s="479">
        <f t="shared" si="4"/>
        <v>0</v>
      </c>
      <c r="P16" s="479" t="e">
        <f>O16/N16*100</f>
        <v>#DIV/0!</v>
      </c>
      <c r="Q16" s="479">
        <f>SUM(Q10:Q15)</f>
        <v>0</v>
      </c>
      <c r="R16" s="479">
        <f>SUM(R10:R15)</f>
        <v>0</v>
      </c>
      <c r="S16" s="480" t="e">
        <f>R16/Q16*100</f>
        <v>#DIV/0!</v>
      </c>
    </row>
    <row r="17" spans="1:19" ht="24.95" customHeight="1">
      <c r="A17" s="481"/>
      <c r="B17" s="481"/>
      <c r="C17" s="482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</row>
    <row r="18" spans="1:19" ht="24.95" customHeight="1">
      <c r="C18" s="482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</row>
    <row r="19" spans="1:19" ht="24.95" customHeight="1">
      <c r="A19" s="482"/>
      <c r="B19" s="482"/>
      <c r="C19" s="482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</row>
    <row r="20" spans="1:19" ht="24.95" customHeight="1"/>
    <row r="21" spans="1:19" ht="24.95" customHeight="1"/>
    <row r="22" spans="1:19" ht="24.95" customHeight="1"/>
    <row r="23" spans="1:19" ht="24.95" customHeight="1"/>
    <row r="24" spans="1:19" ht="24.95" customHeight="1"/>
    <row r="25" spans="1:19" ht="24.95" customHeight="1"/>
    <row r="26" spans="1:19" ht="24.95" customHeight="1"/>
    <row r="27" spans="1:19" ht="24.95" customHeight="1"/>
    <row r="28" spans="1:19" ht="24.95" customHeight="1"/>
    <row r="29" spans="1:19" ht="24.95" customHeight="1"/>
    <row r="30" spans="1:19" ht="24.95" customHeight="1"/>
    <row r="31" spans="1:19" ht="24.95" customHeight="1"/>
    <row r="32" spans="1:19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12">
    <mergeCell ref="E7:E8"/>
    <mergeCell ref="F7:G7"/>
    <mergeCell ref="A16:C16"/>
    <mergeCell ref="A7:A8"/>
    <mergeCell ref="B7:B8"/>
    <mergeCell ref="C7:C8"/>
    <mergeCell ref="D7:D8"/>
    <mergeCell ref="H7:I7"/>
    <mergeCell ref="J7:K7"/>
    <mergeCell ref="L7:M7"/>
    <mergeCell ref="N7:P7"/>
    <mergeCell ref="Q7:S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9"/>
  <sheetViews>
    <sheetView view="pageBreakPreview" zoomScaleNormal="100" zoomScaleSheetLayoutView="100" workbookViewId="0">
      <selection activeCell="O8" sqref="O8"/>
    </sheetView>
  </sheetViews>
  <sheetFormatPr defaultRowHeight="12.75"/>
  <cols>
    <col min="1" max="1" width="12.7109375" customWidth="1"/>
    <col min="2" max="2" width="37.28515625" customWidth="1"/>
    <col min="3" max="3" width="12.28515625" customWidth="1"/>
    <col min="4" max="4" width="6.5703125" customWidth="1"/>
    <col min="5" max="5" width="8.28515625" customWidth="1"/>
    <col min="6" max="6" width="6.7109375" customWidth="1"/>
    <col min="7" max="8" width="9.140625" customWidth="1"/>
    <col min="257" max="257" width="12.7109375" customWidth="1"/>
    <col min="258" max="258" width="37.28515625" customWidth="1"/>
    <col min="259" max="259" width="12.28515625" customWidth="1"/>
    <col min="260" max="260" width="6.5703125" customWidth="1"/>
    <col min="261" max="261" width="8.28515625" customWidth="1"/>
    <col min="262" max="262" width="6.7109375" customWidth="1"/>
    <col min="263" max="264" width="9.140625" customWidth="1"/>
    <col min="513" max="513" width="12.7109375" customWidth="1"/>
    <col min="514" max="514" width="37.28515625" customWidth="1"/>
    <col min="515" max="515" width="12.28515625" customWidth="1"/>
    <col min="516" max="516" width="6.5703125" customWidth="1"/>
    <col min="517" max="517" width="8.28515625" customWidth="1"/>
    <col min="518" max="518" width="6.7109375" customWidth="1"/>
    <col min="519" max="520" width="9.140625" customWidth="1"/>
    <col min="769" max="769" width="12.7109375" customWidth="1"/>
    <col min="770" max="770" width="37.28515625" customWidth="1"/>
    <col min="771" max="771" width="12.28515625" customWidth="1"/>
    <col min="772" max="772" width="6.5703125" customWidth="1"/>
    <col min="773" max="773" width="8.28515625" customWidth="1"/>
    <col min="774" max="774" width="6.7109375" customWidth="1"/>
    <col min="775" max="776" width="9.140625" customWidth="1"/>
    <col min="1025" max="1025" width="12.7109375" customWidth="1"/>
    <col min="1026" max="1026" width="37.28515625" customWidth="1"/>
    <col min="1027" max="1027" width="12.28515625" customWidth="1"/>
    <col min="1028" max="1028" width="6.5703125" customWidth="1"/>
    <col min="1029" max="1029" width="8.28515625" customWidth="1"/>
    <col min="1030" max="1030" width="6.7109375" customWidth="1"/>
    <col min="1031" max="1032" width="9.140625" customWidth="1"/>
    <col min="1281" max="1281" width="12.7109375" customWidth="1"/>
    <col min="1282" max="1282" width="37.28515625" customWidth="1"/>
    <col min="1283" max="1283" width="12.28515625" customWidth="1"/>
    <col min="1284" max="1284" width="6.5703125" customWidth="1"/>
    <col min="1285" max="1285" width="8.28515625" customWidth="1"/>
    <col min="1286" max="1286" width="6.7109375" customWidth="1"/>
    <col min="1287" max="1288" width="9.140625" customWidth="1"/>
    <col min="1537" max="1537" width="12.7109375" customWidth="1"/>
    <col min="1538" max="1538" width="37.28515625" customWidth="1"/>
    <col min="1539" max="1539" width="12.28515625" customWidth="1"/>
    <col min="1540" max="1540" width="6.5703125" customWidth="1"/>
    <col min="1541" max="1541" width="8.28515625" customWidth="1"/>
    <col min="1542" max="1542" width="6.7109375" customWidth="1"/>
    <col min="1543" max="1544" width="9.140625" customWidth="1"/>
    <col min="1793" max="1793" width="12.7109375" customWidth="1"/>
    <col min="1794" max="1794" width="37.28515625" customWidth="1"/>
    <col min="1795" max="1795" width="12.28515625" customWidth="1"/>
    <col min="1796" max="1796" width="6.5703125" customWidth="1"/>
    <col min="1797" max="1797" width="8.28515625" customWidth="1"/>
    <col min="1798" max="1798" width="6.7109375" customWidth="1"/>
    <col min="1799" max="1800" width="9.140625" customWidth="1"/>
    <col min="2049" max="2049" width="12.7109375" customWidth="1"/>
    <col min="2050" max="2050" width="37.28515625" customWidth="1"/>
    <col min="2051" max="2051" width="12.28515625" customWidth="1"/>
    <col min="2052" max="2052" width="6.5703125" customWidth="1"/>
    <col min="2053" max="2053" width="8.28515625" customWidth="1"/>
    <col min="2054" max="2054" width="6.7109375" customWidth="1"/>
    <col min="2055" max="2056" width="9.140625" customWidth="1"/>
    <col min="2305" max="2305" width="12.7109375" customWidth="1"/>
    <col min="2306" max="2306" width="37.28515625" customWidth="1"/>
    <col min="2307" max="2307" width="12.28515625" customWidth="1"/>
    <col min="2308" max="2308" width="6.5703125" customWidth="1"/>
    <col min="2309" max="2309" width="8.28515625" customWidth="1"/>
    <col min="2310" max="2310" width="6.7109375" customWidth="1"/>
    <col min="2311" max="2312" width="9.140625" customWidth="1"/>
    <col min="2561" max="2561" width="12.7109375" customWidth="1"/>
    <col min="2562" max="2562" width="37.28515625" customWidth="1"/>
    <col min="2563" max="2563" width="12.28515625" customWidth="1"/>
    <col min="2564" max="2564" width="6.5703125" customWidth="1"/>
    <col min="2565" max="2565" width="8.28515625" customWidth="1"/>
    <col min="2566" max="2566" width="6.7109375" customWidth="1"/>
    <col min="2567" max="2568" width="9.140625" customWidth="1"/>
    <col min="2817" max="2817" width="12.7109375" customWidth="1"/>
    <col min="2818" max="2818" width="37.28515625" customWidth="1"/>
    <col min="2819" max="2819" width="12.28515625" customWidth="1"/>
    <col min="2820" max="2820" width="6.5703125" customWidth="1"/>
    <col min="2821" max="2821" width="8.28515625" customWidth="1"/>
    <col min="2822" max="2822" width="6.7109375" customWidth="1"/>
    <col min="2823" max="2824" width="9.140625" customWidth="1"/>
    <col min="3073" max="3073" width="12.7109375" customWidth="1"/>
    <col min="3074" max="3074" width="37.28515625" customWidth="1"/>
    <col min="3075" max="3075" width="12.28515625" customWidth="1"/>
    <col min="3076" max="3076" width="6.5703125" customWidth="1"/>
    <col min="3077" max="3077" width="8.28515625" customWidth="1"/>
    <col min="3078" max="3078" width="6.7109375" customWidth="1"/>
    <col min="3079" max="3080" width="9.140625" customWidth="1"/>
    <col min="3329" max="3329" width="12.7109375" customWidth="1"/>
    <col min="3330" max="3330" width="37.28515625" customWidth="1"/>
    <col min="3331" max="3331" width="12.28515625" customWidth="1"/>
    <col min="3332" max="3332" width="6.5703125" customWidth="1"/>
    <col min="3333" max="3333" width="8.28515625" customWidth="1"/>
    <col min="3334" max="3334" width="6.7109375" customWidth="1"/>
    <col min="3335" max="3336" width="9.140625" customWidth="1"/>
    <col min="3585" max="3585" width="12.7109375" customWidth="1"/>
    <col min="3586" max="3586" width="37.28515625" customWidth="1"/>
    <col min="3587" max="3587" width="12.28515625" customWidth="1"/>
    <col min="3588" max="3588" width="6.5703125" customWidth="1"/>
    <col min="3589" max="3589" width="8.28515625" customWidth="1"/>
    <col min="3590" max="3590" width="6.7109375" customWidth="1"/>
    <col min="3591" max="3592" width="9.140625" customWidth="1"/>
    <col min="3841" max="3841" width="12.7109375" customWidth="1"/>
    <col min="3842" max="3842" width="37.28515625" customWidth="1"/>
    <col min="3843" max="3843" width="12.28515625" customWidth="1"/>
    <col min="3844" max="3844" width="6.5703125" customWidth="1"/>
    <col min="3845" max="3845" width="8.28515625" customWidth="1"/>
    <col min="3846" max="3846" width="6.7109375" customWidth="1"/>
    <col min="3847" max="3848" width="9.140625" customWidth="1"/>
    <col min="4097" max="4097" width="12.7109375" customWidth="1"/>
    <col min="4098" max="4098" width="37.28515625" customWidth="1"/>
    <col min="4099" max="4099" width="12.28515625" customWidth="1"/>
    <col min="4100" max="4100" width="6.5703125" customWidth="1"/>
    <col min="4101" max="4101" width="8.28515625" customWidth="1"/>
    <col min="4102" max="4102" width="6.7109375" customWidth="1"/>
    <col min="4103" max="4104" width="9.140625" customWidth="1"/>
    <col min="4353" max="4353" width="12.7109375" customWidth="1"/>
    <col min="4354" max="4354" width="37.28515625" customWidth="1"/>
    <col min="4355" max="4355" width="12.28515625" customWidth="1"/>
    <col min="4356" max="4356" width="6.5703125" customWidth="1"/>
    <col min="4357" max="4357" width="8.28515625" customWidth="1"/>
    <col min="4358" max="4358" width="6.7109375" customWidth="1"/>
    <col min="4359" max="4360" width="9.140625" customWidth="1"/>
    <col min="4609" max="4609" width="12.7109375" customWidth="1"/>
    <col min="4610" max="4610" width="37.28515625" customWidth="1"/>
    <col min="4611" max="4611" width="12.28515625" customWidth="1"/>
    <col min="4612" max="4612" width="6.5703125" customWidth="1"/>
    <col min="4613" max="4613" width="8.28515625" customWidth="1"/>
    <col min="4614" max="4614" width="6.7109375" customWidth="1"/>
    <col min="4615" max="4616" width="9.140625" customWidth="1"/>
    <col min="4865" max="4865" width="12.7109375" customWidth="1"/>
    <col min="4866" max="4866" width="37.28515625" customWidth="1"/>
    <col min="4867" max="4867" width="12.28515625" customWidth="1"/>
    <col min="4868" max="4868" width="6.5703125" customWidth="1"/>
    <col min="4869" max="4869" width="8.28515625" customWidth="1"/>
    <col min="4870" max="4870" width="6.7109375" customWidth="1"/>
    <col min="4871" max="4872" width="9.140625" customWidth="1"/>
    <col min="5121" max="5121" width="12.7109375" customWidth="1"/>
    <col min="5122" max="5122" width="37.28515625" customWidth="1"/>
    <col min="5123" max="5123" width="12.28515625" customWidth="1"/>
    <col min="5124" max="5124" width="6.5703125" customWidth="1"/>
    <col min="5125" max="5125" width="8.28515625" customWidth="1"/>
    <col min="5126" max="5126" width="6.7109375" customWidth="1"/>
    <col min="5127" max="5128" width="9.140625" customWidth="1"/>
    <col min="5377" max="5377" width="12.7109375" customWidth="1"/>
    <col min="5378" max="5378" width="37.28515625" customWidth="1"/>
    <col min="5379" max="5379" width="12.28515625" customWidth="1"/>
    <col min="5380" max="5380" width="6.5703125" customWidth="1"/>
    <col min="5381" max="5381" width="8.28515625" customWidth="1"/>
    <col min="5382" max="5382" width="6.7109375" customWidth="1"/>
    <col min="5383" max="5384" width="9.140625" customWidth="1"/>
    <col min="5633" max="5633" width="12.7109375" customWidth="1"/>
    <col min="5634" max="5634" width="37.28515625" customWidth="1"/>
    <col min="5635" max="5635" width="12.28515625" customWidth="1"/>
    <col min="5636" max="5636" width="6.5703125" customWidth="1"/>
    <col min="5637" max="5637" width="8.28515625" customWidth="1"/>
    <col min="5638" max="5638" width="6.7109375" customWidth="1"/>
    <col min="5639" max="5640" width="9.140625" customWidth="1"/>
    <col min="5889" max="5889" width="12.7109375" customWidth="1"/>
    <col min="5890" max="5890" width="37.28515625" customWidth="1"/>
    <col min="5891" max="5891" width="12.28515625" customWidth="1"/>
    <col min="5892" max="5892" width="6.5703125" customWidth="1"/>
    <col min="5893" max="5893" width="8.28515625" customWidth="1"/>
    <col min="5894" max="5894" width="6.7109375" customWidth="1"/>
    <col min="5895" max="5896" width="9.140625" customWidth="1"/>
    <col min="6145" max="6145" width="12.7109375" customWidth="1"/>
    <col min="6146" max="6146" width="37.28515625" customWidth="1"/>
    <col min="6147" max="6147" width="12.28515625" customWidth="1"/>
    <col min="6148" max="6148" width="6.5703125" customWidth="1"/>
    <col min="6149" max="6149" width="8.28515625" customWidth="1"/>
    <col min="6150" max="6150" width="6.7109375" customWidth="1"/>
    <col min="6151" max="6152" width="9.140625" customWidth="1"/>
    <col min="6401" max="6401" width="12.7109375" customWidth="1"/>
    <col min="6402" max="6402" width="37.28515625" customWidth="1"/>
    <col min="6403" max="6403" width="12.28515625" customWidth="1"/>
    <col min="6404" max="6404" width="6.5703125" customWidth="1"/>
    <col min="6405" max="6405" width="8.28515625" customWidth="1"/>
    <col min="6406" max="6406" width="6.7109375" customWidth="1"/>
    <col min="6407" max="6408" width="9.140625" customWidth="1"/>
    <col min="6657" max="6657" width="12.7109375" customWidth="1"/>
    <col min="6658" max="6658" width="37.28515625" customWidth="1"/>
    <col min="6659" max="6659" width="12.28515625" customWidth="1"/>
    <col min="6660" max="6660" width="6.5703125" customWidth="1"/>
    <col min="6661" max="6661" width="8.28515625" customWidth="1"/>
    <col min="6662" max="6662" width="6.7109375" customWidth="1"/>
    <col min="6663" max="6664" width="9.140625" customWidth="1"/>
    <col min="6913" max="6913" width="12.7109375" customWidth="1"/>
    <col min="6914" max="6914" width="37.28515625" customWidth="1"/>
    <col min="6915" max="6915" width="12.28515625" customWidth="1"/>
    <col min="6916" max="6916" width="6.5703125" customWidth="1"/>
    <col min="6917" max="6917" width="8.28515625" customWidth="1"/>
    <col min="6918" max="6918" width="6.7109375" customWidth="1"/>
    <col min="6919" max="6920" width="9.140625" customWidth="1"/>
    <col min="7169" max="7169" width="12.7109375" customWidth="1"/>
    <col min="7170" max="7170" width="37.28515625" customWidth="1"/>
    <col min="7171" max="7171" width="12.28515625" customWidth="1"/>
    <col min="7172" max="7172" width="6.5703125" customWidth="1"/>
    <col min="7173" max="7173" width="8.28515625" customWidth="1"/>
    <col min="7174" max="7174" width="6.7109375" customWidth="1"/>
    <col min="7175" max="7176" width="9.140625" customWidth="1"/>
    <col min="7425" max="7425" width="12.7109375" customWidth="1"/>
    <col min="7426" max="7426" width="37.28515625" customWidth="1"/>
    <col min="7427" max="7427" width="12.28515625" customWidth="1"/>
    <col min="7428" max="7428" width="6.5703125" customWidth="1"/>
    <col min="7429" max="7429" width="8.28515625" customWidth="1"/>
    <col min="7430" max="7430" width="6.7109375" customWidth="1"/>
    <col min="7431" max="7432" width="9.140625" customWidth="1"/>
    <col min="7681" max="7681" width="12.7109375" customWidth="1"/>
    <col min="7682" max="7682" width="37.28515625" customWidth="1"/>
    <col min="7683" max="7683" width="12.28515625" customWidth="1"/>
    <col min="7684" max="7684" width="6.5703125" customWidth="1"/>
    <col min="7685" max="7685" width="8.28515625" customWidth="1"/>
    <col min="7686" max="7686" width="6.7109375" customWidth="1"/>
    <col min="7687" max="7688" width="9.140625" customWidth="1"/>
    <col min="7937" max="7937" width="12.7109375" customWidth="1"/>
    <col min="7938" max="7938" width="37.28515625" customWidth="1"/>
    <col min="7939" max="7939" width="12.28515625" customWidth="1"/>
    <col min="7940" max="7940" width="6.5703125" customWidth="1"/>
    <col min="7941" max="7941" width="8.28515625" customWidth="1"/>
    <col min="7942" max="7942" width="6.7109375" customWidth="1"/>
    <col min="7943" max="7944" width="9.140625" customWidth="1"/>
    <col min="8193" max="8193" width="12.7109375" customWidth="1"/>
    <col min="8194" max="8194" width="37.28515625" customWidth="1"/>
    <col min="8195" max="8195" width="12.28515625" customWidth="1"/>
    <col min="8196" max="8196" width="6.5703125" customWidth="1"/>
    <col min="8197" max="8197" width="8.28515625" customWidth="1"/>
    <col min="8198" max="8198" width="6.7109375" customWidth="1"/>
    <col min="8199" max="8200" width="9.140625" customWidth="1"/>
    <col min="8449" max="8449" width="12.7109375" customWidth="1"/>
    <col min="8450" max="8450" width="37.28515625" customWidth="1"/>
    <col min="8451" max="8451" width="12.28515625" customWidth="1"/>
    <col min="8452" max="8452" width="6.5703125" customWidth="1"/>
    <col min="8453" max="8453" width="8.28515625" customWidth="1"/>
    <col min="8454" max="8454" width="6.7109375" customWidth="1"/>
    <col min="8455" max="8456" width="9.140625" customWidth="1"/>
    <col min="8705" max="8705" width="12.7109375" customWidth="1"/>
    <col min="8706" max="8706" width="37.28515625" customWidth="1"/>
    <col min="8707" max="8707" width="12.28515625" customWidth="1"/>
    <col min="8708" max="8708" width="6.5703125" customWidth="1"/>
    <col min="8709" max="8709" width="8.28515625" customWidth="1"/>
    <col min="8710" max="8710" width="6.7109375" customWidth="1"/>
    <col min="8711" max="8712" width="9.140625" customWidth="1"/>
    <col min="8961" max="8961" width="12.7109375" customWidth="1"/>
    <col min="8962" max="8962" width="37.28515625" customWidth="1"/>
    <col min="8963" max="8963" width="12.28515625" customWidth="1"/>
    <col min="8964" max="8964" width="6.5703125" customWidth="1"/>
    <col min="8965" max="8965" width="8.28515625" customWidth="1"/>
    <col min="8966" max="8966" width="6.7109375" customWidth="1"/>
    <col min="8967" max="8968" width="9.140625" customWidth="1"/>
    <col min="9217" max="9217" width="12.7109375" customWidth="1"/>
    <col min="9218" max="9218" width="37.28515625" customWidth="1"/>
    <col min="9219" max="9219" width="12.28515625" customWidth="1"/>
    <col min="9220" max="9220" width="6.5703125" customWidth="1"/>
    <col min="9221" max="9221" width="8.28515625" customWidth="1"/>
    <col min="9222" max="9222" width="6.7109375" customWidth="1"/>
    <col min="9223" max="9224" width="9.140625" customWidth="1"/>
    <col min="9473" max="9473" width="12.7109375" customWidth="1"/>
    <col min="9474" max="9474" width="37.28515625" customWidth="1"/>
    <col min="9475" max="9475" width="12.28515625" customWidth="1"/>
    <col min="9476" max="9476" width="6.5703125" customWidth="1"/>
    <col min="9477" max="9477" width="8.28515625" customWidth="1"/>
    <col min="9478" max="9478" width="6.7109375" customWidth="1"/>
    <col min="9479" max="9480" width="9.140625" customWidth="1"/>
    <col min="9729" max="9729" width="12.7109375" customWidth="1"/>
    <col min="9730" max="9730" width="37.28515625" customWidth="1"/>
    <col min="9731" max="9731" width="12.28515625" customWidth="1"/>
    <col min="9732" max="9732" width="6.5703125" customWidth="1"/>
    <col min="9733" max="9733" width="8.28515625" customWidth="1"/>
    <col min="9734" max="9734" width="6.7109375" customWidth="1"/>
    <col min="9735" max="9736" width="9.140625" customWidth="1"/>
    <col min="9985" max="9985" width="12.7109375" customWidth="1"/>
    <col min="9986" max="9986" width="37.28515625" customWidth="1"/>
    <col min="9987" max="9987" width="12.28515625" customWidth="1"/>
    <col min="9988" max="9988" width="6.5703125" customWidth="1"/>
    <col min="9989" max="9989" width="8.28515625" customWidth="1"/>
    <col min="9990" max="9990" width="6.7109375" customWidth="1"/>
    <col min="9991" max="9992" width="9.140625" customWidth="1"/>
    <col min="10241" max="10241" width="12.7109375" customWidth="1"/>
    <col min="10242" max="10242" width="37.28515625" customWidth="1"/>
    <col min="10243" max="10243" width="12.28515625" customWidth="1"/>
    <col min="10244" max="10244" width="6.5703125" customWidth="1"/>
    <col min="10245" max="10245" width="8.28515625" customWidth="1"/>
    <col min="10246" max="10246" width="6.7109375" customWidth="1"/>
    <col min="10247" max="10248" width="9.140625" customWidth="1"/>
    <col min="10497" max="10497" width="12.7109375" customWidth="1"/>
    <col min="10498" max="10498" width="37.28515625" customWidth="1"/>
    <col min="10499" max="10499" width="12.28515625" customWidth="1"/>
    <col min="10500" max="10500" width="6.5703125" customWidth="1"/>
    <col min="10501" max="10501" width="8.28515625" customWidth="1"/>
    <col min="10502" max="10502" width="6.7109375" customWidth="1"/>
    <col min="10503" max="10504" width="9.140625" customWidth="1"/>
    <col min="10753" max="10753" width="12.7109375" customWidth="1"/>
    <col min="10754" max="10754" width="37.28515625" customWidth="1"/>
    <col min="10755" max="10755" width="12.28515625" customWidth="1"/>
    <col min="10756" max="10756" width="6.5703125" customWidth="1"/>
    <col min="10757" max="10757" width="8.28515625" customWidth="1"/>
    <col min="10758" max="10758" width="6.7109375" customWidth="1"/>
    <col min="10759" max="10760" width="9.140625" customWidth="1"/>
    <col min="11009" max="11009" width="12.7109375" customWidth="1"/>
    <col min="11010" max="11010" width="37.28515625" customWidth="1"/>
    <col min="11011" max="11011" width="12.28515625" customWidth="1"/>
    <col min="11012" max="11012" width="6.5703125" customWidth="1"/>
    <col min="11013" max="11013" width="8.28515625" customWidth="1"/>
    <col min="11014" max="11014" width="6.7109375" customWidth="1"/>
    <col min="11015" max="11016" width="9.140625" customWidth="1"/>
    <col min="11265" max="11265" width="12.7109375" customWidth="1"/>
    <col min="11266" max="11266" width="37.28515625" customWidth="1"/>
    <col min="11267" max="11267" width="12.28515625" customWidth="1"/>
    <col min="11268" max="11268" width="6.5703125" customWidth="1"/>
    <col min="11269" max="11269" width="8.28515625" customWidth="1"/>
    <col min="11270" max="11270" width="6.7109375" customWidth="1"/>
    <col min="11271" max="11272" width="9.140625" customWidth="1"/>
    <col min="11521" max="11521" width="12.7109375" customWidth="1"/>
    <col min="11522" max="11522" width="37.28515625" customWidth="1"/>
    <col min="11523" max="11523" width="12.28515625" customWidth="1"/>
    <col min="11524" max="11524" width="6.5703125" customWidth="1"/>
    <col min="11525" max="11525" width="8.28515625" customWidth="1"/>
    <col min="11526" max="11526" width="6.7109375" customWidth="1"/>
    <col min="11527" max="11528" width="9.140625" customWidth="1"/>
    <col min="11777" max="11777" width="12.7109375" customWidth="1"/>
    <col min="11778" max="11778" width="37.28515625" customWidth="1"/>
    <col min="11779" max="11779" width="12.28515625" customWidth="1"/>
    <col min="11780" max="11780" width="6.5703125" customWidth="1"/>
    <col min="11781" max="11781" width="8.28515625" customWidth="1"/>
    <col min="11782" max="11782" width="6.7109375" customWidth="1"/>
    <col min="11783" max="11784" width="9.140625" customWidth="1"/>
    <col min="12033" max="12033" width="12.7109375" customWidth="1"/>
    <col min="12034" max="12034" width="37.28515625" customWidth="1"/>
    <col min="12035" max="12035" width="12.28515625" customWidth="1"/>
    <col min="12036" max="12036" width="6.5703125" customWidth="1"/>
    <col min="12037" max="12037" width="8.28515625" customWidth="1"/>
    <col min="12038" max="12038" width="6.7109375" customWidth="1"/>
    <col min="12039" max="12040" width="9.140625" customWidth="1"/>
    <col min="12289" max="12289" width="12.7109375" customWidth="1"/>
    <col min="12290" max="12290" width="37.28515625" customWidth="1"/>
    <col min="12291" max="12291" width="12.28515625" customWidth="1"/>
    <col min="12292" max="12292" width="6.5703125" customWidth="1"/>
    <col min="12293" max="12293" width="8.28515625" customWidth="1"/>
    <col min="12294" max="12294" width="6.7109375" customWidth="1"/>
    <col min="12295" max="12296" width="9.140625" customWidth="1"/>
    <col min="12545" max="12545" width="12.7109375" customWidth="1"/>
    <col min="12546" max="12546" width="37.28515625" customWidth="1"/>
    <col min="12547" max="12547" width="12.28515625" customWidth="1"/>
    <col min="12548" max="12548" width="6.5703125" customWidth="1"/>
    <col min="12549" max="12549" width="8.28515625" customWidth="1"/>
    <col min="12550" max="12550" width="6.7109375" customWidth="1"/>
    <col min="12551" max="12552" width="9.140625" customWidth="1"/>
    <col min="12801" max="12801" width="12.7109375" customWidth="1"/>
    <col min="12802" max="12802" width="37.28515625" customWidth="1"/>
    <col min="12803" max="12803" width="12.28515625" customWidth="1"/>
    <col min="12804" max="12804" width="6.5703125" customWidth="1"/>
    <col min="12805" max="12805" width="8.28515625" customWidth="1"/>
    <col min="12806" max="12806" width="6.7109375" customWidth="1"/>
    <col min="12807" max="12808" width="9.140625" customWidth="1"/>
    <col min="13057" max="13057" width="12.7109375" customWidth="1"/>
    <col min="13058" max="13058" width="37.28515625" customWidth="1"/>
    <col min="13059" max="13059" width="12.28515625" customWidth="1"/>
    <col min="13060" max="13060" width="6.5703125" customWidth="1"/>
    <col min="13061" max="13061" width="8.28515625" customWidth="1"/>
    <col min="13062" max="13062" width="6.7109375" customWidth="1"/>
    <col min="13063" max="13064" width="9.140625" customWidth="1"/>
    <col min="13313" max="13313" width="12.7109375" customWidth="1"/>
    <col min="13314" max="13314" width="37.28515625" customWidth="1"/>
    <col min="13315" max="13315" width="12.28515625" customWidth="1"/>
    <col min="13316" max="13316" width="6.5703125" customWidth="1"/>
    <col min="13317" max="13317" width="8.28515625" customWidth="1"/>
    <col min="13318" max="13318" width="6.7109375" customWidth="1"/>
    <col min="13319" max="13320" width="9.140625" customWidth="1"/>
    <col min="13569" max="13569" width="12.7109375" customWidth="1"/>
    <col min="13570" max="13570" width="37.28515625" customWidth="1"/>
    <col min="13571" max="13571" width="12.28515625" customWidth="1"/>
    <col min="13572" max="13572" width="6.5703125" customWidth="1"/>
    <col min="13573" max="13573" width="8.28515625" customWidth="1"/>
    <col min="13574" max="13574" width="6.7109375" customWidth="1"/>
    <col min="13575" max="13576" width="9.140625" customWidth="1"/>
    <col min="13825" max="13825" width="12.7109375" customWidth="1"/>
    <col min="13826" max="13826" width="37.28515625" customWidth="1"/>
    <col min="13827" max="13827" width="12.28515625" customWidth="1"/>
    <col min="13828" max="13828" width="6.5703125" customWidth="1"/>
    <col min="13829" max="13829" width="8.28515625" customWidth="1"/>
    <col min="13830" max="13830" width="6.7109375" customWidth="1"/>
    <col min="13831" max="13832" width="9.140625" customWidth="1"/>
    <col min="14081" max="14081" width="12.7109375" customWidth="1"/>
    <col min="14082" max="14082" width="37.28515625" customWidth="1"/>
    <col min="14083" max="14083" width="12.28515625" customWidth="1"/>
    <col min="14084" max="14084" width="6.5703125" customWidth="1"/>
    <col min="14085" max="14085" width="8.28515625" customWidth="1"/>
    <col min="14086" max="14086" width="6.7109375" customWidth="1"/>
    <col min="14087" max="14088" width="9.140625" customWidth="1"/>
    <col min="14337" max="14337" width="12.7109375" customWidth="1"/>
    <col min="14338" max="14338" width="37.28515625" customWidth="1"/>
    <col min="14339" max="14339" width="12.28515625" customWidth="1"/>
    <col min="14340" max="14340" width="6.5703125" customWidth="1"/>
    <col min="14341" max="14341" width="8.28515625" customWidth="1"/>
    <col min="14342" max="14342" width="6.7109375" customWidth="1"/>
    <col min="14343" max="14344" width="9.140625" customWidth="1"/>
    <col min="14593" max="14593" width="12.7109375" customWidth="1"/>
    <col min="14594" max="14594" width="37.28515625" customWidth="1"/>
    <col min="14595" max="14595" width="12.28515625" customWidth="1"/>
    <col min="14596" max="14596" width="6.5703125" customWidth="1"/>
    <col min="14597" max="14597" width="8.28515625" customWidth="1"/>
    <col min="14598" max="14598" width="6.7109375" customWidth="1"/>
    <col min="14599" max="14600" width="9.140625" customWidth="1"/>
    <col min="14849" max="14849" width="12.7109375" customWidth="1"/>
    <col min="14850" max="14850" width="37.28515625" customWidth="1"/>
    <col min="14851" max="14851" width="12.28515625" customWidth="1"/>
    <col min="14852" max="14852" width="6.5703125" customWidth="1"/>
    <col min="14853" max="14853" width="8.28515625" customWidth="1"/>
    <col min="14854" max="14854" width="6.7109375" customWidth="1"/>
    <col min="14855" max="14856" width="9.140625" customWidth="1"/>
    <col min="15105" max="15105" width="12.7109375" customWidth="1"/>
    <col min="15106" max="15106" width="37.28515625" customWidth="1"/>
    <col min="15107" max="15107" width="12.28515625" customWidth="1"/>
    <col min="15108" max="15108" width="6.5703125" customWidth="1"/>
    <col min="15109" max="15109" width="8.28515625" customWidth="1"/>
    <col min="15110" max="15110" width="6.7109375" customWidth="1"/>
    <col min="15111" max="15112" width="9.140625" customWidth="1"/>
    <col min="15361" max="15361" width="12.7109375" customWidth="1"/>
    <col min="15362" max="15362" width="37.28515625" customWidth="1"/>
    <col min="15363" max="15363" width="12.28515625" customWidth="1"/>
    <col min="15364" max="15364" width="6.5703125" customWidth="1"/>
    <col min="15365" max="15365" width="8.28515625" customWidth="1"/>
    <col min="15366" max="15366" width="6.7109375" customWidth="1"/>
    <col min="15367" max="15368" width="9.140625" customWidth="1"/>
    <col min="15617" max="15617" width="12.7109375" customWidth="1"/>
    <col min="15618" max="15618" width="37.28515625" customWidth="1"/>
    <col min="15619" max="15619" width="12.28515625" customWidth="1"/>
    <col min="15620" max="15620" width="6.5703125" customWidth="1"/>
    <col min="15621" max="15621" width="8.28515625" customWidth="1"/>
    <col min="15622" max="15622" width="6.7109375" customWidth="1"/>
    <col min="15623" max="15624" width="9.140625" customWidth="1"/>
    <col min="15873" max="15873" width="12.7109375" customWidth="1"/>
    <col min="15874" max="15874" width="37.28515625" customWidth="1"/>
    <col min="15875" max="15875" width="12.28515625" customWidth="1"/>
    <col min="15876" max="15876" width="6.5703125" customWidth="1"/>
    <col min="15877" max="15877" width="8.28515625" customWidth="1"/>
    <col min="15878" max="15878" width="6.7109375" customWidth="1"/>
    <col min="15879" max="15880" width="9.140625" customWidth="1"/>
    <col min="16129" max="16129" width="12.7109375" customWidth="1"/>
    <col min="16130" max="16130" width="37.28515625" customWidth="1"/>
    <col min="16131" max="16131" width="12.28515625" customWidth="1"/>
    <col min="16132" max="16132" width="6.5703125" customWidth="1"/>
    <col min="16133" max="16133" width="8.28515625" customWidth="1"/>
    <col min="16134" max="16134" width="6.7109375" customWidth="1"/>
    <col min="16135" max="16136" width="9.140625" customWidth="1"/>
  </cols>
  <sheetData>
    <row r="1" spans="1:8">
      <c r="A1" s="296"/>
      <c r="B1" s="297" t="s">
        <v>165</v>
      </c>
      <c r="C1" s="298" t="s">
        <v>2815</v>
      </c>
      <c r="D1" s="299"/>
      <c r="E1" s="299"/>
      <c r="F1" s="299"/>
      <c r="G1" s="300"/>
      <c r="H1" s="96"/>
    </row>
    <row r="2" spans="1:8">
      <c r="A2" s="296"/>
      <c r="B2" s="297" t="s">
        <v>166</v>
      </c>
      <c r="C2" s="679">
        <v>7041357</v>
      </c>
      <c r="D2" s="680"/>
      <c r="E2" s="299"/>
      <c r="F2" s="299"/>
      <c r="G2" s="300"/>
      <c r="H2" s="96"/>
    </row>
    <row r="3" spans="1:8">
      <c r="A3" s="296"/>
      <c r="B3" s="297" t="s">
        <v>168</v>
      </c>
      <c r="C3" s="403">
        <v>42735</v>
      </c>
      <c r="D3" s="299"/>
      <c r="E3" s="299"/>
      <c r="F3" s="299"/>
      <c r="G3" s="300"/>
      <c r="H3" s="96"/>
    </row>
    <row r="4" spans="1:8" ht="14.25">
      <c r="A4" s="296"/>
      <c r="B4" s="297" t="s">
        <v>167</v>
      </c>
      <c r="C4" s="301" t="s">
        <v>209</v>
      </c>
      <c r="D4" s="302"/>
      <c r="E4" s="302"/>
      <c r="F4" s="302"/>
      <c r="G4" s="303"/>
      <c r="H4" s="96"/>
    </row>
    <row r="5" spans="1:8" ht="14.25">
      <c r="A5" s="296"/>
      <c r="B5" s="297" t="s">
        <v>208</v>
      </c>
      <c r="C5" s="301"/>
      <c r="D5" s="302"/>
      <c r="E5" s="302"/>
      <c r="F5" s="302"/>
      <c r="G5" s="303"/>
      <c r="H5" s="96"/>
    </row>
    <row r="6" spans="1:8" ht="15.75">
      <c r="A6" s="160"/>
      <c r="B6" s="160"/>
      <c r="C6" s="160"/>
      <c r="D6" s="160"/>
      <c r="E6" s="160"/>
      <c r="F6" s="160"/>
      <c r="G6" s="2" t="s">
        <v>1898</v>
      </c>
    </row>
    <row r="7" spans="1:8">
      <c r="A7" s="732" t="s">
        <v>120</v>
      </c>
      <c r="B7" s="698" t="s">
        <v>210</v>
      </c>
      <c r="C7" s="692" t="s">
        <v>218</v>
      </c>
      <c r="D7" s="692"/>
      <c r="E7" s="692" t="s">
        <v>219</v>
      </c>
      <c r="F7" s="692"/>
      <c r="G7" s="692" t="s">
        <v>88</v>
      </c>
      <c r="H7" s="692"/>
    </row>
    <row r="8" spans="1:8" ht="22.5">
      <c r="A8" s="733"/>
      <c r="B8" s="733"/>
      <c r="C8" s="266" t="s">
        <v>1853</v>
      </c>
      <c r="D8" s="266" t="s">
        <v>1854</v>
      </c>
      <c r="E8" s="266" t="s">
        <v>1853</v>
      </c>
      <c r="F8" s="266" t="s">
        <v>1854</v>
      </c>
      <c r="G8" s="266" t="s">
        <v>1853</v>
      </c>
      <c r="H8" s="266" t="s">
        <v>1854</v>
      </c>
    </row>
    <row r="9" spans="1:8" ht="15.75">
      <c r="A9" s="484" t="s">
        <v>1899</v>
      </c>
      <c r="B9" s="485"/>
      <c r="C9" s="486"/>
      <c r="D9" s="486"/>
      <c r="E9" s="486"/>
      <c r="F9" s="486"/>
      <c r="G9" s="486"/>
      <c r="H9" s="486"/>
    </row>
    <row r="10" spans="1:8" ht="25.5">
      <c r="A10" s="284" t="s">
        <v>1900</v>
      </c>
      <c r="B10" s="285" t="s">
        <v>1901</v>
      </c>
      <c r="C10" s="123"/>
      <c r="D10" s="123"/>
      <c r="E10" s="119"/>
      <c r="F10" s="119"/>
      <c r="G10" s="119">
        <f t="shared" ref="G10:H73" si="0">C10+E10</f>
        <v>0</v>
      </c>
      <c r="H10" s="119">
        <f t="shared" si="0"/>
        <v>0</v>
      </c>
    </row>
    <row r="11" spans="1:8" ht="25.5">
      <c r="A11" s="284" t="s">
        <v>1902</v>
      </c>
      <c r="B11" s="285" t="s">
        <v>1903</v>
      </c>
      <c r="C11" s="123"/>
      <c r="D11" s="123"/>
      <c r="E11" s="119"/>
      <c r="F11" s="119"/>
      <c r="G11" s="119">
        <f t="shared" si="0"/>
        <v>0</v>
      </c>
      <c r="H11" s="119">
        <f t="shared" si="0"/>
        <v>0</v>
      </c>
    </row>
    <row r="12" spans="1:8" ht="25.5">
      <c r="A12" s="284" t="s">
        <v>1904</v>
      </c>
      <c r="B12" s="285" t="s">
        <v>1905</v>
      </c>
      <c r="C12" s="123"/>
      <c r="D12" s="123"/>
      <c r="E12" s="119"/>
      <c r="F12" s="119"/>
      <c r="G12" s="119">
        <f t="shared" si="0"/>
        <v>0</v>
      </c>
      <c r="H12" s="119">
        <f t="shared" si="0"/>
        <v>0</v>
      </c>
    </row>
    <row r="13" spans="1:8">
      <c r="A13" s="284" t="s">
        <v>1906</v>
      </c>
      <c r="B13" s="285" t="s">
        <v>1907</v>
      </c>
      <c r="C13" s="123"/>
      <c r="D13" s="123"/>
      <c r="E13" s="119"/>
      <c r="F13" s="119"/>
      <c r="G13" s="119">
        <f t="shared" si="0"/>
        <v>0</v>
      </c>
      <c r="H13" s="119">
        <f t="shared" si="0"/>
        <v>0</v>
      </c>
    </row>
    <row r="14" spans="1:8">
      <c r="A14" s="284" t="s">
        <v>1908</v>
      </c>
      <c r="B14" s="285" t="s">
        <v>1909</v>
      </c>
      <c r="C14" s="123"/>
      <c r="D14" s="123"/>
      <c r="E14" s="119"/>
      <c r="F14" s="119"/>
      <c r="G14" s="119">
        <f t="shared" si="0"/>
        <v>0</v>
      </c>
      <c r="H14" s="119">
        <f t="shared" si="0"/>
        <v>0</v>
      </c>
    </row>
    <row r="15" spans="1:8" ht="38.25">
      <c r="A15" s="284" t="s">
        <v>1910</v>
      </c>
      <c r="B15" s="285" t="s">
        <v>1911</v>
      </c>
      <c r="C15" s="123"/>
      <c r="D15" s="123"/>
      <c r="E15" s="119"/>
      <c r="F15" s="119"/>
      <c r="G15" s="119">
        <f t="shared" si="0"/>
        <v>0</v>
      </c>
      <c r="H15" s="119">
        <f t="shared" si="0"/>
        <v>0</v>
      </c>
    </row>
    <row r="16" spans="1:8" ht="25.5">
      <c r="A16" s="284" t="s">
        <v>1912</v>
      </c>
      <c r="B16" s="285" t="s">
        <v>1913</v>
      </c>
      <c r="C16" s="123"/>
      <c r="D16" s="123"/>
      <c r="E16" s="119"/>
      <c r="F16" s="119"/>
      <c r="G16" s="119">
        <f t="shared" si="0"/>
        <v>0</v>
      </c>
      <c r="H16" s="119">
        <f t="shared" si="0"/>
        <v>0</v>
      </c>
    </row>
    <row r="17" spans="1:8" ht="38.25">
      <c r="A17" s="284" t="s">
        <v>1914</v>
      </c>
      <c r="B17" s="285" t="s">
        <v>1915</v>
      </c>
      <c r="C17" s="123"/>
      <c r="D17" s="123"/>
      <c r="E17" s="119"/>
      <c r="F17" s="119"/>
      <c r="G17" s="119">
        <f t="shared" si="0"/>
        <v>0</v>
      </c>
      <c r="H17" s="119">
        <f t="shared" si="0"/>
        <v>0</v>
      </c>
    </row>
    <row r="18" spans="1:8" ht="38.25">
      <c r="A18" s="284" t="s">
        <v>1916</v>
      </c>
      <c r="B18" s="285" t="s">
        <v>1917</v>
      </c>
      <c r="C18" s="123"/>
      <c r="D18" s="123"/>
      <c r="E18" s="119"/>
      <c r="F18" s="119"/>
      <c r="G18" s="119">
        <f t="shared" si="0"/>
        <v>0</v>
      </c>
      <c r="H18" s="119">
        <f t="shared" si="0"/>
        <v>0</v>
      </c>
    </row>
    <row r="19" spans="1:8" ht="38.25">
      <c r="A19" s="284" t="s">
        <v>1918</v>
      </c>
      <c r="B19" s="285" t="s">
        <v>1919</v>
      </c>
      <c r="C19" s="123"/>
      <c r="D19" s="123"/>
      <c r="E19" s="119"/>
      <c r="F19" s="119"/>
      <c r="G19" s="119">
        <f t="shared" si="0"/>
        <v>0</v>
      </c>
      <c r="H19" s="119">
        <f t="shared" si="0"/>
        <v>0</v>
      </c>
    </row>
    <row r="20" spans="1:8" ht="51">
      <c r="A20" s="284" t="s">
        <v>1920</v>
      </c>
      <c r="B20" s="285" t="s">
        <v>1921</v>
      </c>
      <c r="C20" s="123"/>
      <c r="D20" s="123"/>
      <c r="E20" s="119"/>
      <c r="F20" s="119"/>
      <c r="G20" s="119">
        <f t="shared" si="0"/>
        <v>0</v>
      </c>
      <c r="H20" s="119">
        <f t="shared" si="0"/>
        <v>0</v>
      </c>
    </row>
    <row r="21" spans="1:8" ht="51">
      <c r="A21" s="284" t="s">
        <v>1922</v>
      </c>
      <c r="B21" s="285" t="s">
        <v>1923</v>
      </c>
      <c r="C21" s="275"/>
      <c r="D21" s="275"/>
      <c r="E21" s="275"/>
      <c r="F21" s="275"/>
      <c r="G21" s="275">
        <f t="shared" si="0"/>
        <v>0</v>
      </c>
      <c r="H21" s="275">
        <f t="shared" si="0"/>
        <v>0</v>
      </c>
    </row>
    <row r="22" spans="1:8" ht="38.25">
      <c r="A22" s="284" t="s">
        <v>1924</v>
      </c>
      <c r="B22" s="285" t="s">
        <v>1925</v>
      </c>
      <c r="C22" s="123"/>
      <c r="D22" s="123"/>
      <c r="E22" s="119"/>
      <c r="F22" s="119"/>
      <c r="G22" s="119">
        <f t="shared" si="0"/>
        <v>0</v>
      </c>
      <c r="H22" s="119">
        <f t="shared" si="0"/>
        <v>0</v>
      </c>
    </row>
    <row r="23" spans="1:8" ht="51">
      <c r="A23" s="284" t="s">
        <v>1926</v>
      </c>
      <c r="B23" s="285" t="s">
        <v>1927</v>
      </c>
      <c r="C23" s="123"/>
      <c r="D23" s="123"/>
      <c r="E23" s="119"/>
      <c r="F23" s="119"/>
      <c r="G23" s="119">
        <f t="shared" si="0"/>
        <v>0</v>
      </c>
      <c r="H23" s="119">
        <f t="shared" si="0"/>
        <v>0</v>
      </c>
    </row>
    <row r="24" spans="1:8" ht="51">
      <c r="A24" s="284" t="s">
        <v>1928</v>
      </c>
      <c r="B24" s="285" t="s">
        <v>1929</v>
      </c>
      <c r="C24" s="123"/>
      <c r="D24" s="123"/>
      <c r="E24" s="119"/>
      <c r="F24" s="119"/>
      <c r="G24" s="119">
        <f t="shared" si="0"/>
        <v>0</v>
      </c>
      <c r="H24" s="119">
        <f t="shared" si="0"/>
        <v>0</v>
      </c>
    </row>
    <row r="25" spans="1:8" ht="38.25">
      <c r="A25" s="284" t="s">
        <v>1930</v>
      </c>
      <c r="B25" s="285" t="s">
        <v>1931</v>
      </c>
      <c r="C25" s="123"/>
      <c r="D25" s="123"/>
      <c r="E25" s="119"/>
      <c r="F25" s="119"/>
      <c r="G25" s="119">
        <f t="shared" si="0"/>
        <v>0</v>
      </c>
      <c r="H25" s="119">
        <f t="shared" si="0"/>
        <v>0</v>
      </c>
    </row>
    <row r="26" spans="1:8" ht="51">
      <c r="A26" s="284" t="s">
        <v>1932</v>
      </c>
      <c r="B26" s="285" t="s">
        <v>1933</v>
      </c>
      <c r="C26" s="123"/>
      <c r="D26" s="123"/>
      <c r="E26" s="119"/>
      <c r="F26" s="119"/>
      <c r="G26" s="119">
        <f t="shared" si="0"/>
        <v>0</v>
      </c>
      <c r="H26" s="119">
        <f t="shared" si="0"/>
        <v>0</v>
      </c>
    </row>
    <row r="27" spans="1:8" ht="51">
      <c r="A27" s="284" t="s">
        <v>1934</v>
      </c>
      <c r="B27" s="285" t="s">
        <v>1935</v>
      </c>
      <c r="C27" s="123"/>
      <c r="D27" s="123"/>
      <c r="E27" s="119"/>
      <c r="F27" s="119"/>
      <c r="G27" s="119">
        <f t="shared" si="0"/>
        <v>0</v>
      </c>
      <c r="H27" s="119">
        <f t="shared" si="0"/>
        <v>0</v>
      </c>
    </row>
    <row r="28" spans="1:8" ht="25.5">
      <c r="A28" s="284" t="s">
        <v>1936</v>
      </c>
      <c r="B28" s="285" t="s">
        <v>1937</v>
      </c>
      <c r="C28" s="123"/>
      <c r="D28" s="123"/>
      <c r="E28" s="119"/>
      <c r="F28" s="119"/>
      <c r="G28" s="119">
        <f t="shared" si="0"/>
        <v>0</v>
      </c>
      <c r="H28" s="119">
        <f t="shared" si="0"/>
        <v>0</v>
      </c>
    </row>
    <row r="29" spans="1:8" ht="38.25">
      <c r="A29" s="284" t="s">
        <v>1938</v>
      </c>
      <c r="B29" s="285" t="s">
        <v>1939</v>
      </c>
      <c r="C29" s="123"/>
      <c r="D29" s="123"/>
      <c r="E29" s="119"/>
      <c r="F29" s="119"/>
      <c r="G29" s="119">
        <f t="shared" si="0"/>
        <v>0</v>
      </c>
      <c r="H29" s="119">
        <f t="shared" si="0"/>
        <v>0</v>
      </c>
    </row>
    <row r="30" spans="1:8" ht="38.25">
      <c r="A30" s="284" t="s">
        <v>1940</v>
      </c>
      <c r="B30" s="285" t="s">
        <v>1941</v>
      </c>
      <c r="C30" s="123"/>
      <c r="D30" s="123"/>
      <c r="E30" s="119"/>
      <c r="F30" s="119"/>
      <c r="G30" s="119">
        <f t="shared" si="0"/>
        <v>0</v>
      </c>
      <c r="H30" s="119">
        <f t="shared" si="0"/>
        <v>0</v>
      </c>
    </row>
    <row r="31" spans="1:8">
      <c r="A31" s="284" t="s">
        <v>1942</v>
      </c>
      <c r="B31" s="285" t="s">
        <v>1943</v>
      </c>
      <c r="C31" s="123"/>
      <c r="D31" s="123"/>
      <c r="E31" s="119"/>
      <c r="F31" s="119"/>
      <c r="G31" s="119">
        <f t="shared" si="0"/>
        <v>0</v>
      </c>
      <c r="H31" s="119">
        <f t="shared" si="0"/>
        <v>0</v>
      </c>
    </row>
    <row r="32" spans="1:8">
      <c r="A32" s="284" t="s">
        <v>1944</v>
      </c>
      <c r="B32" s="285" t="s">
        <v>1945</v>
      </c>
      <c r="C32" s="123"/>
      <c r="D32" s="123"/>
      <c r="E32" s="119"/>
      <c r="F32" s="119"/>
      <c r="G32" s="119">
        <f t="shared" si="0"/>
        <v>0</v>
      </c>
      <c r="H32" s="119">
        <f t="shared" si="0"/>
        <v>0</v>
      </c>
    </row>
    <row r="33" spans="1:8" ht="25.5">
      <c r="A33" s="284" t="s">
        <v>1946</v>
      </c>
      <c r="B33" s="285" t="s">
        <v>1947</v>
      </c>
      <c r="C33" s="487"/>
      <c r="D33" s="487"/>
      <c r="E33" s="487"/>
      <c r="F33" s="487"/>
      <c r="G33" s="487">
        <f t="shared" si="0"/>
        <v>0</v>
      </c>
      <c r="H33" s="487">
        <f t="shared" si="0"/>
        <v>0</v>
      </c>
    </row>
    <row r="34" spans="1:8" ht="38.25">
      <c r="A34" s="284" t="s">
        <v>1948</v>
      </c>
      <c r="B34" s="285" t="s">
        <v>1949</v>
      </c>
      <c r="C34" s="123"/>
      <c r="D34" s="123"/>
      <c r="E34" s="119"/>
      <c r="F34" s="119"/>
      <c r="G34" s="119">
        <f t="shared" si="0"/>
        <v>0</v>
      </c>
      <c r="H34" s="119">
        <f t="shared" si="0"/>
        <v>0</v>
      </c>
    </row>
    <row r="35" spans="1:8" ht="25.5">
      <c r="A35" s="284" t="s">
        <v>1950</v>
      </c>
      <c r="B35" s="285" t="s">
        <v>1951</v>
      </c>
      <c r="C35" s="123"/>
      <c r="D35" s="123"/>
      <c r="E35" s="119"/>
      <c r="F35" s="119"/>
      <c r="G35" s="119">
        <f t="shared" si="0"/>
        <v>0</v>
      </c>
      <c r="H35" s="119">
        <f t="shared" si="0"/>
        <v>0</v>
      </c>
    </row>
    <row r="36" spans="1:8" ht="25.5">
      <c r="A36" s="284" t="s">
        <v>1952</v>
      </c>
      <c r="B36" s="285" t="s">
        <v>1953</v>
      </c>
      <c r="C36" s="123"/>
      <c r="D36" s="123"/>
      <c r="E36" s="119"/>
      <c r="F36" s="119"/>
      <c r="G36" s="119">
        <f t="shared" si="0"/>
        <v>0</v>
      </c>
      <c r="H36" s="119">
        <f t="shared" si="0"/>
        <v>0</v>
      </c>
    </row>
    <row r="37" spans="1:8" ht="25.5">
      <c r="A37" s="284" t="s">
        <v>1954</v>
      </c>
      <c r="B37" s="285" t="s">
        <v>1955</v>
      </c>
      <c r="C37" s="123"/>
      <c r="D37" s="123"/>
      <c r="E37" s="119"/>
      <c r="F37" s="119"/>
      <c r="G37" s="119">
        <f t="shared" si="0"/>
        <v>0</v>
      </c>
      <c r="H37" s="119">
        <f t="shared" si="0"/>
        <v>0</v>
      </c>
    </row>
    <row r="38" spans="1:8">
      <c r="A38" s="190"/>
      <c r="B38" s="285"/>
      <c r="C38" s="123"/>
      <c r="D38" s="123"/>
      <c r="E38" s="119"/>
      <c r="F38" s="119"/>
      <c r="G38" s="119">
        <f t="shared" si="0"/>
        <v>0</v>
      </c>
      <c r="H38" s="119">
        <f t="shared" si="0"/>
        <v>0</v>
      </c>
    </row>
    <row r="39" spans="1:8" ht="15" customHeight="1">
      <c r="A39" s="484" t="s">
        <v>1956</v>
      </c>
      <c r="B39" s="488"/>
      <c r="C39" s="489"/>
      <c r="D39" s="489"/>
      <c r="E39" s="490"/>
      <c r="F39" s="490"/>
      <c r="G39" s="490">
        <f t="shared" si="0"/>
        <v>0</v>
      </c>
      <c r="H39" s="490">
        <f t="shared" si="0"/>
        <v>0</v>
      </c>
    </row>
    <row r="40" spans="1:8">
      <c r="A40" s="284" t="s">
        <v>1957</v>
      </c>
      <c r="B40" s="285" t="s">
        <v>1958</v>
      </c>
      <c r="C40" s="123"/>
      <c r="D40" s="123"/>
      <c r="E40" s="119"/>
      <c r="F40" s="119"/>
      <c r="G40" s="119">
        <f t="shared" si="0"/>
        <v>0</v>
      </c>
      <c r="H40" s="119">
        <f t="shared" si="0"/>
        <v>0</v>
      </c>
    </row>
    <row r="41" spans="1:8">
      <c r="A41" s="284" t="s">
        <v>1959</v>
      </c>
      <c r="B41" s="285" t="s">
        <v>1960</v>
      </c>
      <c r="C41" s="123"/>
      <c r="D41" s="123"/>
      <c r="E41" s="119"/>
      <c r="F41" s="119"/>
      <c r="G41" s="119">
        <f t="shared" si="0"/>
        <v>0</v>
      </c>
      <c r="H41" s="119">
        <f t="shared" si="0"/>
        <v>0</v>
      </c>
    </row>
    <row r="42" spans="1:8">
      <c r="A42" s="190"/>
      <c r="B42" s="285"/>
      <c r="C42" s="123"/>
      <c r="D42" s="123"/>
      <c r="E42" s="119"/>
      <c r="F42" s="119"/>
      <c r="G42" s="119">
        <f t="shared" si="0"/>
        <v>0</v>
      </c>
      <c r="H42" s="119">
        <f t="shared" si="0"/>
        <v>0</v>
      </c>
    </row>
    <row r="43" spans="1:8" ht="15.75">
      <c r="A43" s="491" t="s">
        <v>1961</v>
      </c>
      <c r="B43" s="488"/>
      <c r="C43" s="489"/>
      <c r="D43" s="489"/>
      <c r="E43" s="490"/>
      <c r="F43" s="490"/>
      <c r="G43" s="490">
        <f t="shared" si="0"/>
        <v>0</v>
      </c>
      <c r="H43" s="490">
        <f t="shared" si="0"/>
        <v>0</v>
      </c>
    </row>
    <row r="44" spans="1:8" ht="38.25">
      <c r="A44" s="284" t="s">
        <v>1962</v>
      </c>
      <c r="B44" s="492" t="s">
        <v>1963</v>
      </c>
      <c r="C44" s="123"/>
      <c r="D44" s="123"/>
      <c r="E44" s="119"/>
      <c r="F44" s="119"/>
      <c r="G44" s="119">
        <f t="shared" si="0"/>
        <v>0</v>
      </c>
      <c r="H44" s="119">
        <f t="shared" si="0"/>
        <v>0</v>
      </c>
    </row>
    <row r="45" spans="1:8" ht="38.25">
      <c r="A45" s="284" t="s">
        <v>1964</v>
      </c>
      <c r="B45" s="492" t="s">
        <v>1965</v>
      </c>
      <c r="C45" s="123"/>
      <c r="D45" s="123"/>
      <c r="E45" s="119"/>
      <c r="F45" s="119"/>
      <c r="G45" s="119">
        <f t="shared" si="0"/>
        <v>0</v>
      </c>
      <c r="H45" s="119">
        <f t="shared" si="0"/>
        <v>0</v>
      </c>
    </row>
    <row r="46" spans="1:8" ht="38.25">
      <c r="A46" s="284" t="s">
        <v>1966</v>
      </c>
      <c r="B46" s="492" t="s">
        <v>1967</v>
      </c>
      <c r="C46" s="123"/>
      <c r="D46" s="123"/>
      <c r="E46" s="119"/>
      <c r="F46" s="119"/>
      <c r="G46" s="119">
        <f t="shared" si="0"/>
        <v>0</v>
      </c>
      <c r="H46" s="119">
        <f t="shared" si="0"/>
        <v>0</v>
      </c>
    </row>
    <row r="47" spans="1:8" ht="38.25">
      <c r="A47" s="284" t="s">
        <v>1968</v>
      </c>
      <c r="B47" s="492" t="s">
        <v>1969</v>
      </c>
      <c r="C47" s="123"/>
      <c r="D47" s="123"/>
      <c r="E47" s="119"/>
      <c r="F47" s="119"/>
      <c r="G47" s="119">
        <f t="shared" si="0"/>
        <v>0</v>
      </c>
      <c r="H47" s="119">
        <f t="shared" si="0"/>
        <v>0</v>
      </c>
    </row>
    <row r="48" spans="1:8" ht="38.25">
      <c r="A48" s="284" t="s">
        <v>1970</v>
      </c>
      <c r="B48" s="492" t="s">
        <v>1971</v>
      </c>
      <c r="C48" s="123"/>
      <c r="D48" s="123"/>
      <c r="E48" s="119"/>
      <c r="F48" s="119"/>
      <c r="G48" s="119">
        <f t="shared" si="0"/>
        <v>0</v>
      </c>
      <c r="H48" s="119">
        <f t="shared" si="0"/>
        <v>0</v>
      </c>
    </row>
    <row r="49" spans="1:8" ht="38.25">
      <c r="A49" s="284" t="s">
        <v>1972</v>
      </c>
      <c r="B49" s="492" t="s">
        <v>1973</v>
      </c>
      <c r="C49" s="123"/>
      <c r="D49" s="123"/>
      <c r="E49" s="119"/>
      <c r="F49" s="119"/>
      <c r="G49" s="119">
        <f t="shared" si="0"/>
        <v>0</v>
      </c>
      <c r="H49" s="119">
        <f t="shared" si="0"/>
        <v>0</v>
      </c>
    </row>
    <row r="50" spans="1:8" ht="25.5">
      <c r="A50" s="284" t="s">
        <v>1974</v>
      </c>
      <c r="B50" s="285" t="s">
        <v>1975</v>
      </c>
      <c r="C50" s="123"/>
      <c r="D50" s="123"/>
      <c r="E50" s="119"/>
      <c r="F50" s="119"/>
      <c r="G50" s="119">
        <f t="shared" si="0"/>
        <v>0</v>
      </c>
      <c r="H50" s="119">
        <f t="shared" si="0"/>
        <v>0</v>
      </c>
    </row>
    <row r="51" spans="1:8" ht="25.5">
      <c r="A51" s="284" t="s">
        <v>1976</v>
      </c>
      <c r="B51" s="285" t="s">
        <v>1977</v>
      </c>
      <c r="C51" s="123"/>
      <c r="D51" s="123"/>
      <c r="E51" s="119"/>
      <c r="F51" s="119"/>
      <c r="G51" s="119">
        <f t="shared" si="0"/>
        <v>0</v>
      </c>
      <c r="H51" s="119">
        <f t="shared" si="0"/>
        <v>0</v>
      </c>
    </row>
    <row r="52" spans="1:8" ht="27.75" customHeight="1">
      <c r="A52" s="284" t="s">
        <v>1978</v>
      </c>
      <c r="B52" s="285" t="s">
        <v>1979</v>
      </c>
      <c r="C52" s="493"/>
      <c r="D52" s="493"/>
      <c r="E52" s="493"/>
      <c r="F52" s="493"/>
      <c r="G52" s="493">
        <f t="shared" si="0"/>
        <v>0</v>
      </c>
      <c r="H52" s="493">
        <f t="shared" si="0"/>
        <v>0</v>
      </c>
    </row>
    <row r="53" spans="1:8" ht="28.5" customHeight="1">
      <c r="A53" s="284" t="s">
        <v>1980</v>
      </c>
      <c r="B53" s="285" t="s">
        <v>1981</v>
      </c>
      <c r="C53" s="493"/>
      <c r="D53" s="493"/>
      <c r="E53" s="493"/>
      <c r="F53" s="493"/>
      <c r="G53" s="493">
        <f t="shared" si="0"/>
        <v>0</v>
      </c>
      <c r="H53" s="493">
        <f t="shared" si="0"/>
        <v>0</v>
      </c>
    </row>
    <row r="54" spans="1:8" ht="38.25">
      <c r="A54" s="284" t="s">
        <v>1982</v>
      </c>
      <c r="B54" s="285" t="s">
        <v>1983</v>
      </c>
      <c r="C54" s="249"/>
      <c r="D54" s="249"/>
      <c r="E54" s="119"/>
      <c r="F54" s="119"/>
      <c r="G54" s="494">
        <f t="shared" si="0"/>
        <v>0</v>
      </c>
      <c r="H54" s="119">
        <f t="shared" si="0"/>
        <v>0</v>
      </c>
    </row>
    <row r="55" spans="1:8">
      <c r="A55" s="190"/>
      <c r="B55" s="285"/>
      <c r="C55" s="183"/>
      <c r="D55" s="183"/>
      <c r="E55" s="183"/>
      <c r="F55" s="183"/>
      <c r="G55" s="183">
        <f t="shared" si="0"/>
        <v>0</v>
      </c>
      <c r="H55" s="183">
        <f t="shared" si="0"/>
        <v>0</v>
      </c>
    </row>
    <row r="56" spans="1:8" ht="15.75">
      <c r="A56" s="484" t="s">
        <v>1984</v>
      </c>
      <c r="B56" s="495"/>
      <c r="C56" s="485"/>
      <c r="D56" s="485"/>
      <c r="E56" s="485"/>
      <c r="F56" s="485"/>
      <c r="G56" s="485">
        <f t="shared" si="0"/>
        <v>0</v>
      </c>
      <c r="H56" s="485">
        <f t="shared" si="0"/>
        <v>0</v>
      </c>
    </row>
    <row r="57" spans="1:8" ht="25.5">
      <c r="A57" s="284" t="s">
        <v>1985</v>
      </c>
      <c r="B57" s="285" t="s">
        <v>1986</v>
      </c>
      <c r="C57" s="183"/>
      <c r="D57" s="183"/>
      <c r="E57" s="183"/>
      <c r="F57" s="183"/>
      <c r="G57" s="183">
        <f t="shared" si="0"/>
        <v>0</v>
      </c>
      <c r="H57" s="183">
        <f t="shared" si="0"/>
        <v>0</v>
      </c>
    </row>
    <row r="58" spans="1:8" ht="25.5">
      <c r="A58" s="284" t="s">
        <v>1987</v>
      </c>
      <c r="B58" s="285" t="s">
        <v>1988</v>
      </c>
      <c r="C58" s="183"/>
      <c r="D58" s="183"/>
      <c r="E58" s="183"/>
      <c r="F58" s="183"/>
      <c r="G58" s="183">
        <f t="shared" si="0"/>
        <v>0</v>
      </c>
      <c r="H58" s="183">
        <f t="shared" si="0"/>
        <v>0</v>
      </c>
    </row>
    <row r="59" spans="1:8" ht="25.5">
      <c r="A59" s="284" t="s">
        <v>1989</v>
      </c>
      <c r="B59" s="285" t="s">
        <v>1990</v>
      </c>
      <c r="C59" s="183"/>
      <c r="D59" s="183"/>
      <c r="E59" s="183"/>
      <c r="F59" s="183"/>
      <c r="G59" s="183">
        <f t="shared" si="0"/>
        <v>0</v>
      </c>
      <c r="H59" s="183">
        <f t="shared" si="0"/>
        <v>0</v>
      </c>
    </row>
    <row r="60" spans="1:8" ht="25.5">
      <c r="A60" s="284" t="s">
        <v>1991</v>
      </c>
      <c r="B60" s="285" t="s">
        <v>1992</v>
      </c>
      <c r="C60" s="183"/>
      <c r="D60" s="183"/>
      <c r="E60" s="183"/>
      <c r="F60" s="183"/>
      <c r="G60" s="183">
        <f t="shared" si="0"/>
        <v>0</v>
      </c>
      <c r="H60" s="183">
        <f t="shared" si="0"/>
        <v>0</v>
      </c>
    </row>
    <row r="61" spans="1:8" ht="25.5">
      <c r="A61" s="284" t="s">
        <v>1993</v>
      </c>
      <c r="B61" s="285" t="s">
        <v>1994</v>
      </c>
      <c r="C61" s="183"/>
      <c r="D61" s="183"/>
      <c r="E61" s="183"/>
      <c r="F61" s="183"/>
      <c r="G61" s="183">
        <f t="shared" si="0"/>
        <v>0</v>
      </c>
      <c r="H61" s="183">
        <f t="shared" si="0"/>
        <v>0</v>
      </c>
    </row>
    <row r="62" spans="1:8" ht="25.5">
      <c r="A62" s="284" t="s">
        <v>1995</v>
      </c>
      <c r="B62" s="285" t="s">
        <v>1996</v>
      </c>
      <c r="C62" s="183"/>
      <c r="D62" s="183"/>
      <c r="E62" s="183"/>
      <c r="F62" s="183"/>
      <c r="G62" s="183">
        <f t="shared" si="0"/>
        <v>0</v>
      </c>
      <c r="H62" s="183">
        <f t="shared" si="0"/>
        <v>0</v>
      </c>
    </row>
    <row r="63" spans="1:8" ht="25.5">
      <c r="A63" s="284" t="s">
        <v>1997</v>
      </c>
      <c r="B63" s="285" t="s">
        <v>1998</v>
      </c>
      <c r="C63" s="183"/>
      <c r="D63" s="183"/>
      <c r="E63" s="183"/>
      <c r="F63" s="183"/>
      <c r="G63" s="183">
        <f t="shared" si="0"/>
        <v>0</v>
      </c>
      <c r="H63" s="183">
        <f t="shared" si="0"/>
        <v>0</v>
      </c>
    </row>
    <row r="64" spans="1:8" ht="25.5">
      <c r="A64" s="284" t="s">
        <v>1999</v>
      </c>
      <c r="B64" s="285" t="s">
        <v>2000</v>
      </c>
      <c r="C64" s="183"/>
      <c r="D64" s="183"/>
      <c r="E64" s="183"/>
      <c r="F64" s="183"/>
      <c r="G64" s="183">
        <f t="shared" si="0"/>
        <v>0</v>
      </c>
      <c r="H64" s="183">
        <f t="shared" si="0"/>
        <v>0</v>
      </c>
    </row>
    <row r="65" spans="1:8" ht="25.5">
      <c r="A65" s="284" t="s">
        <v>2001</v>
      </c>
      <c r="B65" s="285" t="s">
        <v>2002</v>
      </c>
      <c r="C65" s="183"/>
      <c r="D65" s="183"/>
      <c r="E65" s="183"/>
      <c r="F65" s="183"/>
      <c r="G65" s="183">
        <f t="shared" si="0"/>
        <v>0</v>
      </c>
      <c r="H65" s="183">
        <f t="shared" si="0"/>
        <v>0</v>
      </c>
    </row>
    <row r="66" spans="1:8" ht="25.5">
      <c r="A66" s="284" t="s">
        <v>2003</v>
      </c>
      <c r="B66" s="285" t="s">
        <v>2004</v>
      </c>
      <c r="C66" s="183"/>
      <c r="D66" s="183"/>
      <c r="E66" s="183"/>
      <c r="F66" s="183"/>
      <c r="G66" s="183">
        <f t="shared" si="0"/>
        <v>0</v>
      </c>
      <c r="H66" s="183">
        <f t="shared" si="0"/>
        <v>0</v>
      </c>
    </row>
    <row r="67" spans="1:8" ht="25.5">
      <c r="A67" s="284" t="s">
        <v>2005</v>
      </c>
      <c r="B67" s="285" t="s">
        <v>2006</v>
      </c>
      <c r="C67" s="183"/>
      <c r="D67" s="183"/>
      <c r="E67" s="183"/>
      <c r="F67" s="183"/>
      <c r="G67" s="183">
        <f t="shared" si="0"/>
        <v>0</v>
      </c>
      <c r="H67" s="183">
        <f t="shared" si="0"/>
        <v>0</v>
      </c>
    </row>
    <row r="68" spans="1:8" ht="25.5">
      <c r="A68" s="284" t="s">
        <v>2007</v>
      </c>
      <c r="B68" s="285" t="s">
        <v>2008</v>
      </c>
      <c r="C68" s="183"/>
      <c r="D68" s="183"/>
      <c r="E68" s="183"/>
      <c r="F68" s="183"/>
      <c r="G68" s="183">
        <f t="shared" si="0"/>
        <v>0</v>
      </c>
      <c r="H68" s="183">
        <f t="shared" si="0"/>
        <v>0</v>
      </c>
    </row>
    <row r="69" spans="1:8" ht="25.5">
      <c r="A69" s="284" t="s">
        <v>2009</v>
      </c>
      <c r="B69" s="285" t="s">
        <v>2010</v>
      </c>
      <c r="C69" s="183"/>
      <c r="D69" s="183"/>
      <c r="E69" s="183"/>
      <c r="F69" s="183"/>
      <c r="G69" s="183">
        <f t="shared" si="0"/>
        <v>0</v>
      </c>
      <c r="H69" s="183">
        <f t="shared" si="0"/>
        <v>0</v>
      </c>
    </row>
    <row r="70" spans="1:8" ht="25.5">
      <c r="A70" s="284" t="s">
        <v>2011</v>
      </c>
      <c r="B70" s="285" t="s">
        <v>2012</v>
      </c>
      <c r="C70" s="183"/>
      <c r="D70" s="183"/>
      <c r="E70" s="183"/>
      <c r="F70" s="183"/>
      <c r="G70" s="183">
        <f t="shared" si="0"/>
        <v>0</v>
      </c>
      <c r="H70" s="183">
        <f t="shared" si="0"/>
        <v>0</v>
      </c>
    </row>
    <row r="71" spans="1:8" ht="25.5">
      <c r="A71" s="284" t="s">
        <v>2013</v>
      </c>
      <c r="B71" s="285" t="s">
        <v>2014</v>
      </c>
      <c r="C71" s="183"/>
      <c r="D71" s="183"/>
      <c r="E71" s="183"/>
      <c r="F71" s="183"/>
      <c r="G71" s="183">
        <f t="shared" si="0"/>
        <v>0</v>
      </c>
      <c r="H71" s="183">
        <f t="shared" si="0"/>
        <v>0</v>
      </c>
    </row>
    <row r="72" spans="1:8" ht="25.5">
      <c r="A72" s="284" t="s">
        <v>2015</v>
      </c>
      <c r="B72" s="285" t="s">
        <v>2016</v>
      </c>
      <c r="C72" s="183"/>
      <c r="D72" s="183"/>
      <c r="E72" s="183"/>
      <c r="F72" s="183"/>
      <c r="G72" s="183">
        <f t="shared" si="0"/>
        <v>0</v>
      </c>
      <c r="H72" s="183">
        <f t="shared" si="0"/>
        <v>0</v>
      </c>
    </row>
    <row r="73" spans="1:8" ht="25.5">
      <c r="A73" s="284" t="s">
        <v>2017</v>
      </c>
      <c r="B73" s="285" t="s">
        <v>2018</v>
      </c>
      <c r="C73" s="183"/>
      <c r="D73" s="183"/>
      <c r="E73" s="183"/>
      <c r="F73" s="183"/>
      <c r="G73" s="183">
        <f t="shared" si="0"/>
        <v>0</v>
      </c>
      <c r="H73" s="183">
        <f t="shared" si="0"/>
        <v>0</v>
      </c>
    </row>
    <row r="74" spans="1:8" ht="25.5">
      <c r="A74" s="284" t="s">
        <v>2019</v>
      </c>
      <c r="B74" s="285" t="s">
        <v>2020</v>
      </c>
      <c r="C74" s="183"/>
      <c r="D74" s="183"/>
      <c r="E74" s="183"/>
      <c r="F74" s="183"/>
      <c r="G74" s="183">
        <f t="shared" ref="G74:H137" si="1">C74+E74</f>
        <v>0</v>
      </c>
      <c r="H74" s="183">
        <f t="shared" si="1"/>
        <v>0</v>
      </c>
    </row>
    <row r="75" spans="1:8" ht="38.25">
      <c r="A75" s="284" t="s">
        <v>2021</v>
      </c>
      <c r="B75" s="285" t="s">
        <v>2022</v>
      </c>
      <c r="C75" s="183"/>
      <c r="D75" s="183"/>
      <c r="E75" s="183"/>
      <c r="F75" s="183"/>
      <c r="G75" s="183">
        <f t="shared" si="1"/>
        <v>0</v>
      </c>
      <c r="H75" s="183">
        <f t="shared" si="1"/>
        <v>0</v>
      </c>
    </row>
    <row r="76" spans="1:8" ht="38.25">
      <c r="A76" s="284" t="s">
        <v>2023</v>
      </c>
      <c r="B76" s="285" t="s">
        <v>2024</v>
      </c>
      <c r="C76" s="183"/>
      <c r="D76" s="183"/>
      <c r="E76" s="183"/>
      <c r="F76" s="183"/>
      <c r="G76" s="183">
        <f t="shared" si="1"/>
        <v>0</v>
      </c>
      <c r="H76" s="183">
        <f t="shared" si="1"/>
        <v>0</v>
      </c>
    </row>
    <row r="77" spans="1:8" ht="38.25">
      <c r="A77" s="284" t="s">
        <v>2025</v>
      </c>
      <c r="B77" s="285" t="s">
        <v>2026</v>
      </c>
      <c r="C77" s="183"/>
      <c r="D77" s="183"/>
      <c r="E77" s="183"/>
      <c r="F77" s="183"/>
      <c r="G77" s="183">
        <f t="shared" si="1"/>
        <v>0</v>
      </c>
      <c r="H77" s="183">
        <f t="shared" si="1"/>
        <v>0</v>
      </c>
    </row>
    <row r="78" spans="1:8" ht="38.25">
      <c r="A78" s="284" t="s">
        <v>2027</v>
      </c>
      <c r="B78" s="285" t="s">
        <v>2028</v>
      </c>
      <c r="C78" s="183"/>
      <c r="D78" s="183"/>
      <c r="E78" s="183"/>
      <c r="F78" s="183"/>
      <c r="G78" s="183">
        <f t="shared" si="1"/>
        <v>0</v>
      </c>
      <c r="H78" s="183">
        <f t="shared" si="1"/>
        <v>0</v>
      </c>
    </row>
    <row r="79" spans="1:8" ht="25.5">
      <c r="A79" s="284" t="s">
        <v>2029</v>
      </c>
      <c r="B79" s="285" t="s">
        <v>2030</v>
      </c>
      <c r="C79" s="183"/>
      <c r="D79" s="183"/>
      <c r="E79" s="183"/>
      <c r="F79" s="183"/>
      <c r="G79" s="183">
        <f t="shared" si="1"/>
        <v>0</v>
      </c>
      <c r="H79" s="183">
        <f t="shared" si="1"/>
        <v>0</v>
      </c>
    </row>
    <row r="80" spans="1:8" ht="25.5">
      <c r="A80" s="284" t="s">
        <v>2031</v>
      </c>
      <c r="B80" s="285" t="s">
        <v>2032</v>
      </c>
      <c r="C80" s="183"/>
      <c r="D80" s="183"/>
      <c r="E80" s="183"/>
      <c r="F80" s="183"/>
      <c r="G80" s="183">
        <f t="shared" si="1"/>
        <v>0</v>
      </c>
      <c r="H80" s="183">
        <f t="shared" si="1"/>
        <v>0</v>
      </c>
    </row>
    <row r="81" spans="1:8">
      <c r="A81" s="190"/>
      <c r="B81" s="285"/>
      <c r="C81" s="183"/>
      <c r="D81" s="183"/>
      <c r="E81" s="183"/>
      <c r="F81" s="183"/>
      <c r="G81" s="183">
        <f t="shared" si="1"/>
        <v>0</v>
      </c>
      <c r="H81" s="183">
        <f t="shared" si="1"/>
        <v>0</v>
      </c>
    </row>
    <row r="82" spans="1:8" ht="15.75">
      <c r="A82" s="484" t="s">
        <v>2033</v>
      </c>
      <c r="B82" s="496"/>
      <c r="C82" s="497"/>
      <c r="D82" s="497"/>
      <c r="E82" s="497"/>
      <c r="F82" s="497"/>
      <c r="G82" s="497">
        <f t="shared" si="1"/>
        <v>0</v>
      </c>
      <c r="H82" s="497">
        <f t="shared" si="1"/>
        <v>0</v>
      </c>
    </row>
    <row r="83" spans="1:8" ht="38.25">
      <c r="A83" s="284" t="s">
        <v>2034</v>
      </c>
      <c r="B83" s="285" t="s">
        <v>2035</v>
      </c>
      <c r="C83" s="183"/>
      <c r="D83" s="183"/>
      <c r="E83" s="183"/>
      <c r="F83" s="183"/>
      <c r="G83" s="183">
        <f t="shared" si="1"/>
        <v>0</v>
      </c>
      <c r="H83" s="183">
        <f t="shared" si="1"/>
        <v>0</v>
      </c>
    </row>
    <row r="84" spans="1:8" ht="51">
      <c r="A84" s="284" t="s">
        <v>2036</v>
      </c>
      <c r="B84" s="285" t="s">
        <v>2037</v>
      </c>
      <c r="C84" s="183"/>
      <c r="D84" s="183"/>
      <c r="E84" s="183"/>
      <c r="F84" s="183"/>
      <c r="G84" s="183">
        <f t="shared" si="1"/>
        <v>0</v>
      </c>
      <c r="H84" s="183">
        <f t="shared" si="1"/>
        <v>0</v>
      </c>
    </row>
    <row r="85" spans="1:8" ht="25.5">
      <c r="A85" s="284" t="s">
        <v>2038</v>
      </c>
      <c r="B85" s="285" t="s">
        <v>2039</v>
      </c>
      <c r="C85" s="183"/>
      <c r="D85" s="183"/>
      <c r="E85" s="183"/>
      <c r="F85" s="183"/>
      <c r="G85" s="183">
        <f t="shared" si="1"/>
        <v>0</v>
      </c>
      <c r="H85" s="183">
        <f t="shared" si="1"/>
        <v>0</v>
      </c>
    </row>
    <row r="86" spans="1:8" ht="38.25">
      <c r="A86" s="284" t="s">
        <v>2040</v>
      </c>
      <c r="B86" s="285" t="s">
        <v>2041</v>
      </c>
      <c r="C86" s="183"/>
      <c r="D86" s="183"/>
      <c r="E86" s="183"/>
      <c r="F86" s="183"/>
      <c r="G86" s="183">
        <f t="shared" si="1"/>
        <v>0</v>
      </c>
      <c r="H86" s="183">
        <f t="shared" si="1"/>
        <v>0</v>
      </c>
    </row>
    <row r="87" spans="1:8" ht="38.25">
      <c r="A87" s="284" t="s">
        <v>2042</v>
      </c>
      <c r="B87" s="285" t="s">
        <v>2043</v>
      </c>
      <c r="C87" s="183"/>
      <c r="D87" s="183"/>
      <c r="E87" s="183"/>
      <c r="F87" s="183"/>
      <c r="G87" s="183">
        <f t="shared" si="1"/>
        <v>0</v>
      </c>
      <c r="H87" s="183">
        <f t="shared" si="1"/>
        <v>0</v>
      </c>
    </row>
    <row r="88" spans="1:8" ht="51">
      <c r="A88" s="284" t="s">
        <v>2044</v>
      </c>
      <c r="B88" s="285" t="s">
        <v>2045</v>
      </c>
      <c r="C88" s="183"/>
      <c r="D88" s="183"/>
      <c r="E88" s="183"/>
      <c r="F88" s="183"/>
      <c r="G88" s="183">
        <f t="shared" si="1"/>
        <v>0</v>
      </c>
      <c r="H88" s="183">
        <f t="shared" si="1"/>
        <v>0</v>
      </c>
    </row>
    <row r="89" spans="1:8">
      <c r="A89" s="190"/>
      <c r="B89" s="285"/>
      <c r="C89" s="183"/>
      <c r="D89" s="183"/>
      <c r="E89" s="183"/>
      <c r="F89" s="183"/>
      <c r="G89" s="183">
        <f t="shared" si="1"/>
        <v>0</v>
      </c>
      <c r="H89" s="183">
        <f t="shared" si="1"/>
        <v>0</v>
      </c>
    </row>
    <row r="90" spans="1:8" ht="15.75">
      <c r="A90" s="484" t="s">
        <v>2046</v>
      </c>
      <c r="B90" s="496"/>
      <c r="C90" s="497"/>
      <c r="D90" s="497"/>
      <c r="E90" s="497"/>
      <c r="F90" s="497"/>
      <c r="G90" s="497">
        <f t="shared" si="1"/>
        <v>0</v>
      </c>
      <c r="H90" s="497">
        <f t="shared" si="1"/>
        <v>0</v>
      </c>
    </row>
    <row r="91" spans="1:8">
      <c r="A91" s="284" t="s">
        <v>2047</v>
      </c>
      <c r="B91" s="285" t="s">
        <v>2046</v>
      </c>
      <c r="C91" s="183"/>
      <c r="D91" s="183"/>
      <c r="E91" s="183"/>
      <c r="F91" s="183"/>
      <c r="G91" s="183">
        <f t="shared" si="1"/>
        <v>0</v>
      </c>
      <c r="H91" s="183">
        <f t="shared" si="1"/>
        <v>0</v>
      </c>
    </row>
    <row r="92" spans="1:8">
      <c r="A92" s="284" t="s">
        <v>2048</v>
      </c>
      <c r="B92" s="285" t="s">
        <v>2049</v>
      </c>
      <c r="C92" s="183"/>
      <c r="D92" s="183"/>
      <c r="E92" s="183"/>
      <c r="F92" s="183"/>
      <c r="G92" s="183">
        <f t="shared" si="1"/>
        <v>0</v>
      </c>
      <c r="H92" s="183">
        <f t="shared" si="1"/>
        <v>0</v>
      </c>
    </row>
    <row r="93" spans="1:8">
      <c r="A93" s="190"/>
      <c r="B93" s="285"/>
      <c r="C93" s="183"/>
      <c r="D93" s="183"/>
      <c r="E93" s="183"/>
      <c r="F93" s="183"/>
      <c r="G93" s="183">
        <f t="shared" si="1"/>
        <v>0</v>
      </c>
      <c r="H93" s="183">
        <f t="shared" si="1"/>
        <v>0</v>
      </c>
    </row>
    <row r="94" spans="1:8" ht="15.75">
      <c r="A94" s="484" t="s">
        <v>2050</v>
      </c>
      <c r="B94" s="496"/>
      <c r="C94" s="497"/>
      <c r="D94" s="497"/>
      <c r="E94" s="497"/>
      <c r="F94" s="497"/>
      <c r="G94" s="497">
        <f t="shared" si="1"/>
        <v>0</v>
      </c>
      <c r="H94" s="497">
        <f t="shared" si="1"/>
        <v>0</v>
      </c>
    </row>
    <row r="95" spans="1:8">
      <c r="A95" s="284" t="s">
        <v>2048</v>
      </c>
      <c r="B95" s="285" t="s">
        <v>2049</v>
      </c>
      <c r="C95" s="183"/>
      <c r="D95" s="183"/>
      <c r="E95" s="183"/>
      <c r="F95" s="183"/>
      <c r="G95" s="183">
        <f t="shared" si="1"/>
        <v>0</v>
      </c>
      <c r="H95" s="183">
        <f t="shared" si="1"/>
        <v>0</v>
      </c>
    </row>
    <row r="96" spans="1:8">
      <c r="A96" s="190"/>
      <c r="B96" s="285"/>
      <c r="C96" s="183"/>
      <c r="D96" s="183"/>
      <c r="E96" s="183"/>
      <c r="F96" s="183"/>
      <c r="G96" s="183">
        <f t="shared" si="1"/>
        <v>0</v>
      </c>
      <c r="H96" s="183">
        <f t="shared" si="1"/>
        <v>0</v>
      </c>
    </row>
    <row r="97" spans="1:8" ht="15.75">
      <c r="A97" s="484" t="s">
        <v>2051</v>
      </c>
      <c r="B97" s="496"/>
      <c r="C97" s="497"/>
      <c r="D97" s="497"/>
      <c r="E97" s="497"/>
      <c r="F97" s="497"/>
      <c r="G97" s="497">
        <f t="shared" si="1"/>
        <v>0</v>
      </c>
      <c r="H97" s="497">
        <f t="shared" si="1"/>
        <v>0</v>
      </c>
    </row>
    <row r="98" spans="1:8">
      <c r="A98" s="284" t="s">
        <v>2052</v>
      </c>
      <c r="B98" s="285" t="s">
        <v>2051</v>
      </c>
      <c r="C98" s="183"/>
      <c r="D98" s="183"/>
      <c r="E98" s="183"/>
      <c r="F98" s="183"/>
      <c r="G98" s="183">
        <f t="shared" si="1"/>
        <v>0</v>
      </c>
      <c r="H98" s="183">
        <f t="shared" si="1"/>
        <v>0</v>
      </c>
    </row>
    <row r="99" spans="1:8">
      <c r="A99" s="284" t="s">
        <v>2053</v>
      </c>
      <c r="B99" s="285" t="s">
        <v>2054</v>
      </c>
      <c r="C99" s="183"/>
      <c r="D99" s="183"/>
      <c r="E99" s="183"/>
      <c r="F99" s="183"/>
      <c r="G99" s="183">
        <f t="shared" si="1"/>
        <v>0</v>
      </c>
      <c r="H99" s="183">
        <f t="shared" si="1"/>
        <v>0</v>
      </c>
    </row>
    <row r="100" spans="1:8" ht="25.5">
      <c r="A100" s="284" t="s">
        <v>2055</v>
      </c>
      <c r="B100" s="285" t="s">
        <v>2056</v>
      </c>
      <c r="C100" s="183"/>
      <c r="D100" s="183"/>
      <c r="E100" s="183"/>
      <c r="F100" s="183"/>
      <c r="G100" s="183">
        <f t="shared" si="1"/>
        <v>0</v>
      </c>
      <c r="H100" s="183">
        <f t="shared" si="1"/>
        <v>0</v>
      </c>
    </row>
    <row r="101" spans="1:8" ht="51">
      <c r="A101" s="284" t="s">
        <v>2057</v>
      </c>
      <c r="B101" s="285" t="s">
        <v>2058</v>
      </c>
      <c r="C101" s="183"/>
      <c r="D101" s="183"/>
      <c r="E101" s="183"/>
      <c r="F101" s="183"/>
      <c r="G101" s="183">
        <f t="shared" si="1"/>
        <v>0</v>
      </c>
      <c r="H101" s="183">
        <f t="shared" si="1"/>
        <v>0</v>
      </c>
    </row>
    <row r="102" spans="1:8" ht="38.25">
      <c r="A102" s="284" t="s">
        <v>2059</v>
      </c>
      <c r="B102" s="285" t="s">
        <v>2060</v>
      </c>
      <c r="C102" s="183"/>
      <c r="D102" s="183"/>
      <c r="E102" s="183"/>
      <c r="F102" s="183"/>
      <c r="G102" s="183">
        <f t="shared" si="1"/>
        <v>0</v>
      </c>
      <c r="H102" s="183">
        <f t="shared" si="1"/>
        <v>0</v>
      </c>
    </row>
    <row r="103" spans="1:8">
      <c r="A103" s="284" t="s">
        <v>2061</v>
      </c>
      <c r="B103" s="285" t="s">
        <v>2062</v>
      </c>
      <c r="C103" s="183"/>
      <c r="D103" s="183"/>
      <c r="E103" s="183"/>
      <c r="F103" s="183"/>
      <c r="G103" s="183">
        <f t="shared" si="1"/>
        <v>0</v>
      </c>
      <c r="H103" s="183">
        <f t="shared" si="1"/>
        <v>0</v>
      </c>
    </row>
    <row r="104" spans="1:8" ht="25.5">
      <c r="A104" s="284" t="s">
        <v>2063</v>
      </c>
      <c r="B104" s="285" t="s">
        <v>2064</v>
      </c>
      <c r="C104" s="183"/>
      <c r="D104" s="183"/>
      <c r="E104" s="183"/>
      <c r="F104" s="183"/>
      <c r="G104" s="183">
        <f t="shared" si="1"/>
        <v>0</v>
      </c>
      <c r="H104" s="183">
        <f t="shared" si="1"/>
        <v>0</v>
      </c>
    </row>
    <row r="105" spans="1:8">
      <c r="A105" s="190"/>
      <c r="B105" s="285"/>
      <c r="C105" s="183"/>
      <c r="D105" s="183"/>
      <c r="E105" s="183"/>
      <c r="F105" s="183"/>
      <c r="G105" s="183">
        <f t="shared" si="1"/>
        <v>0</v>
      </c>
      <c r="H105" s="183">
        <f t="shared" si="1"/>
        <v>0</v>
      </c>
    </row>
    <row r="106" spans="1:8" ht="15.75">
      <c r="A106" s="484" t="s">
        <v>2065</v>
      </c>
      <c r="B106" s="496"/>
      <c r="C106" s="497"/>
      <c r="D106" s="497"/>
      <c r="E106" s="497"/>
      <c r="F106" s="497"/>
      <c r="G106" s="497">
        <f t="shared" si="1"/>
        <v>0</v>
      </c>
      <c r="H106" s="497">
        <f t="shared" si="1"/>
        <v>0</v>
      </c>
    </row>
    <row r="107" spans="1:8">
      <c r="A107" s="284" t="s">
        <v>2053</v>
      </c>
      <c r="B107" s="285" t="s">
        <v>2054</v>
      </c>
      <c r="C107" s="183"/>
      <c r="D107" s="183"/>
      <c r="E107" s="183"/>
      <c r="F107" s="183"/>
      <c r="G107" s="183">
        <f t="shared" si="1"/>
        <v>0</v>
      </c>
      <c r="H107" s="183">
        <f t="shared" si="1"/>
        <v>0</v>
      </c>
    </row>
    <row r="108" spans="1:8" ht="51">
      <c r="A108" s="284" t="s">
        <v>2057</v>
      </c>
      <c r="B108" s="285" t="s">
        <v>2058</v>
      </c>
      <c r="C108" s="183"/>
      <c r="D108" s="183"/>
      <c r="E108" s="183"/>
      <c r="F108" s="183"/>
      <c r="G108" s="183">
        <f t="shared" si="1"/>
        <v>0</v>
      </c>
      <c r="H108" s="183">
        <f t="shared" si="1"/>
        <v>0</v>
      </c>
    </row>
    <row r="109" spans="1:8" ht="38.25">
      <c r="A109" s="284" t="s">
        <v>2059</v>
      </c>
      <c r="B109" s="285" t="s">
        <v>2060</v>
      </c>
      <c r="C109" s="183"/>
      <c r="D109" s="183"/>
      <c r="E109" s="183"/>
      <c r="F109" s="183"/>
      <c r="G109" s="183">
        <f t="shared" si="1"/>
        <v>0</v>
      </c>
      <c r="H109" s="183">
        <f t="shared" si="1"/>
        <v>0</v>
      </c>
    </row>
    <row r="110" spans="1:8">
      <c r="A110" s="190"/>
      <c r="B110" s="285"/>
      <c r="C110" s="183"/>
      <c r="D110" s="183"/>
      <c r="E110" s="183"/>
      <c r="F110" s="183"/>
      <c r="G110" s="183">
        <f t="shared" si="1"/>
        <v>0</v>
      </c>
      <c r="H110" s="183">
        <f t="shared" si="1"/>
        <v>0</v>
      </c>
    </row>
    <row r="111" spans="1:8" ht="15.75">
      <c r="A111" s="491" t="s">
        <v>2066</v>
      </c>
      <c r="B111" s="488"/>
      <c r="C111" s="498"/>
      <c r="D111" s="498"/>
      <c r="E111" s="498"/>
      <c r="F111" s="498"/>
      <c r="G111" s="498">
        <f t="shared" si="1"/>
        <v>0</v>
      </c>
      <c r="H111" s="498">
        <f t="shared" si="1"/>
        <v>0</v>
      </c>
    </row>
    <row r="112" spans="1:8" ht="25.5">
      <c r="A112" s="284" t="s">
        <v>2067</v>
      </c>
      <c r="B112" s="285" t="s">
        <v>2068</v>
      </c>
      <c r="C112" s="183"/>
      <c r="D112" s="183"/>
      <c r="E112" s="183"/>
      <c r="F112" s="183"/>
      <c r="G112" s="183">
        <f t="shared" si="1"/>
        <v>0</v>
      </c>
      <c r="H112" s="183">
        <f t="shared" si="1"/>
        <v>0</v>
      </c>
    </row>
    <row r="113" spans="1:8">
      <c r="A113" s="284" t="s">
        <v>2069</v>
      </c>
      <c r="B113" s="285" t="s">
        <v>2070</v>
      </c>
      <c r="C113" s="183"/>
      <c r="D113" s="183"/>
      <c r="E113" s="183"/>
      <c r="F113" s="183"/>
      <c r="G113" s="183">
        <f t="shared" si="1"/>
        <v>0</v>
      </c>
      <c r="H113" s="183">
        <f t="shared" si="1"/>
        <v>0</v>
      </c>
    </row>
    <row r="114" spans="1:8" ht="25.5">
      <c r="A114" s="284" t="s">
        <v>2071</v>
      </c>
      <c r="B114" s="285" t="s">
        <v>2072</v>
      </c>
      <c r="C114" s="183"/>
      <c r="D114" s="183"/>
      <c r="E114" s="183"/>
      <c r="F114" s="183"/>
      <c r="G114" s="183">
        <f t="shared" si="1"/>
        <v>0</v>
      </c>
      <c r="H114" s="183">
        <f t="shared" si="1"/>
        <v>0</v>
      </c>
    </row>
    <row r="115" spans="1:8">
      <c r="A115" s="284" t="s">
        <v>2073</v>
      </c>
      <c r="B115" s="285" t="s">
        <v>2074</v>
      </c>
      <c r="C115" s="183"/>
      <c r="D115" s="183"/>
      <c r="E115" s="183"/>
      <c r="F115" s="183"/>
      <c r="G115" s="183">
        <f t="shared" si="1"/>
        <v>0</v>
      </c>
      <c r="H115" s="183">
        <f t="shared" si="1"/>
        <v>0</v>
      </c>
    </row>
    <row r="116" spans="1:8">
      <c r="A116" s="190"/>
      <c r="B116" s="285"/>
      <c r="C116" s="183"/>
      <c r="D116" s="183"/>
      <c r="E116" s="183"/>
      <c r="F116" s="183"/>
      <c r="G116" s="183">
        <f t="shared" si="1"/>
        <v>0</v>
      </c>
      <c r="H116" s="183">
        <f t="shared" si="1"/>
        <v>0</v>
      </c>
    </row>
    <row r="117" spans="1:8">
      <c r="A117" s="284" t="s">
        <v>2075</v>
      </c>
      <c r="B117" s="285"/>
      <c r="C117" s="183"/>
      <c r="D117" s="183"/>
      <c r="E117" s="183"/>
      <c r="F117" s="183"/>
      <c r="G117" s="183">
        <f t="shared" si="1"/>
        <v>0</v>
      </c>
      <c r="H117" s="183">
        <f t="shared" si="1"/>
        <v>0</v>
      </c>
    </row>
    <row r="118" spans="1:8" ht="25.5">
      <c r="A118" s="284" t="s">
        <v>2067</v>
      </c>
      <c r="B118" s="285" t="s">
        <v>2068</v>
      </c>
      <c r="C118" s="183"/>
      <c r="D118" s="183"/>
      <c r="E118" s="183"/>
      <c r="F118" s="183"/>
      <c r="G118" s="183">
        <f t="shared" si="1"/>
        <v>0</v>
      </c>
      <c r="H118" s="183">
        <f t="shared" si="1"/>
        <v>0</v>
      </c>
    </row>
    <row r="119" spans="1:8" ht="25.5">
      <c r="A119" s="284" t="s">
        <v>2071</v>
      </c>
      <c r="B119" s="285" t="s">
        <v>2072</v>
      </c>
      <c r="C119" s="183"/>
      <c r="D119" s="183"/>
      <c r="E119" s="183"/>
      <c r="F119" s="183"/>
      <c r="G119" s="183">
        <f t="shared" si="1"/>
        <v>0</v>
      </c>
      <c r="H119" s="183">
        <f t="shared" si="1"/>
        <v>0</v>
      </c>
    </row>
    <row r="120" spans="1:8">
      <c r="A120" s="190"/>
      <c r="B120" s="285"/>
      <c r="C120" s="183"/>
      <c r="D120" s="183"/>
      <c r="E120" s="183"/>
      <c r="F120" s="183"/>
      <c r="G120" s="183">
        <f t="shared" si="1"/>
        <v>0</v>
      </c>
      <c r="H120" s="183">
        <f t="shared" si="1"/>
        <v>0</v>
      </c>
    </row>
    <row r="121" spans="1:8" ht="15.75">
      <c r="A121" s="484" t="s">
        <v>2076</v>
      </c>
      <c r="B121" s="496"/>
      <c r="C121" s="497"/>
      <c r="D121" s="497"/>
      <c r="E121" s="497"/>
      <c r="F121" s="497"/>
      <c r="G121" s="497">
        <f t="shared" si="1"/>
        <v>0</v>
      </c>
      <c r="H121" s="497">
        <f t="shared" si="1"/>
        <v>0</v>
      </c>
    </row>
    <row r="122" spans="1:8">
      <c r="A122" s="284" t="s">
        <v>2077</v>
      </c>
      <c r="B122" s="285" t="s">
        <v>2076</v>
      </c>
      <c r="C122" s="183"/>
      <c r="D122" s="183"/>
      <c r="E122" s="183"/>
      <c r="F122" s="183"/>
      <c r="G122" s="183">
        <f t="shared" si="1"/>
        <v>0</v>
      </c>
      <c r="H122" s="183">
        <f t="shared" si="1"/>
        <v>0</v>
      </c>
    </row>
    <row r="123" spans="1:8">
      <c r="A123" s="284" t="s">
        <v>2078</v>
      </c>
      <c r="B123" s="285" t="s">
        <v>2079</v>
      </c>
      <c r="C123" s="183"/>
      <c r="D123" s="183"/>
      <c r="E123" s="183"/>
      <c r="F123" s="183"/>
      <c r="G123" s="183">
        <f t="shared" si="1"/>
        <v>0</v>
      </c>
      <c r="H123" s="183">
        <f t="shared" si="1"/>
        <v>0</v>
      </c>
    </row>
    <row r="124" spans="1:8">
      <c r="A124" s="190"/>
      <c r="B124" s="285"/>
      <c r="C124" s="183"/>
      <c r="D124" s="183"/>
      <c r="E124" s="183"/>
      <c r="F124" s="183"/>
      <c r="G124" s="183">
        <f t="shared" si="1"/>
        <v>0</v>
      </c>
      <c r="H124" s="183">
        <f t="shared" si="1"/>
        <v>0</v>
      </c>
    </row>
    <row r="125" spans="1:8" ht="15.75">
      <c r="A125" s="491" t="s">
        <v>2080</v>
      </c>
      <c r="B125" s="488"/>
      <c r="C125" s="498"/>
      <c r="D125" s="498"/>
      <c r="E125" s="498"/>
      <c r="F125" s="498"/>
      <c r="G125" s="498">
        <f t="shared" si="1"/>
        <v>0</v>
      </c>
      <c r="H125" s="498">
        <f t="shared" si="1"/>
        <v>0</v>
      </c>
    </row>
    <row r="126" spans="1:8">
      <c r="A126" s="284" t="s">
        <v>2081</v>
      </c>
      <c r="B126" s="285" t="s">
        <v>2082</v>
      </c>
      <c r="C126" s="183"/>
      <c r="D126" s="183"/>
      <c r="E126" s="183"/>
      <c r="F126" s="183"/>
      <c r="G126" s="183">
        <f t="shared" si="1"/>
        <v>0</v>
      </c>
      <c r="H126" s="183">
        <f t="shared" si="1"/>
        <v>0</v>
      </c>
    </row>
    <row r="127" spans="1:8" ht="25.5">
      <c r="A127" s="284" t="s">
        <v>2083</v>
      </c>
      <c r="B127" s="285" t="s">
        <v>2084</v>
      </c>
      <c r="C127" s="183"/>
      <c r="D127" s="183"/>
      <c r="E127" s="183"/>
      <c r="F127" s="183"/>
      <c r="G127" s="183">
        <f t="shared" si="1"/>
        <v>0</v>
      </c>
      <c r="H127" s="183">
        <f t="shared" si="1"/>
        <v>0</v>
      </c>
    </row>
    <row r="128" spans="1:8">
      <c r="A128" s="284" t="s">
        <v>2085</v>
      </c>
      <c r="B128" s="285" t="s">
        <v>2086</v>
      </c>
      <c r="C128" s="183"/>
      <c r="D128" s="183"/>
      <c r="E128" s="183"/>
      <c r="F128" s="183"/>
      <c r="G128" s="183">
        <f t="shared" si="1"/>
        <v>0</v>
      </c>
      <c r="H128" s="183">
        <f t="shared" si="1"/>
        <v>0</v>
      </c>
    </row>
    <row r="129" spans="1:8">
      <c r="A129" s="284" t="s">
        <v>2087</v>
      </c>
      <c r="B129" s="285" t="s">
        <v>2088</v>
      </c>
      <c r="C129" s="183"/>
      <c r="D129" s="183"/>
      <c r="E129" s="183"/>
      <c r="F129" s="183"/>
      <c r="G129" s="183">
        <f t="shared" si="1"/>
        <v>0</v>
      </c>
      <c r="H129" s="183">
        <f t="shared" si="1"/>
        <v>0</v>
      </c>
    </row>
    <row r="130" spans="1:8">
      <c r="A130" s="284" t="s">
        <v>2089</v>
      </c>
      <c r="B130" s="285" t="s">
        <v>2090</v>
      </c>
      <c r="C130" s="183"/>
      <c r="D130" s="183"/>
      <c r="E130" s="183"/>
      <c r="F130" s="183"/>
      <c r="G130" s="183">
        <f t="shared" si="1"/>
        <v>0</v>
      </c>
      <c r="H130" s="183">
        <f t="shared" si="1"/>
        <v>0</v>
      </c>
    </row>
    <row r="131" spans="1:8">
      <c r="A131" s="284" t="s">
        <v>2091</v>
      </c>
      <c r="B131" s="285" t="s">
        <v>2092</v>
      </c>
      <c r="C131" s="183"/>
      <c r="D131" s="183"/>
      <c r="E131" s="183"/>
      <c r="F131" s="183"/>
      <c r="G131" s="183">
        <f t="shared" si="1"/>
        <v>0</v>
      </c>
      <c r="H131" s="183">
        <f t="shared" si="1"/>
        <v>0</v>
      </c>
    </row>
    <row r="132" spans="1:8">
      <c r="A132" s="284" t="s">
        <v>2093</v>
      </c>
      <c r="B132" s="285" t="s">
        <v>2094</v>
      </c>
      <c r="C132" s="183"/>
      <c r="D132" s="183"/>
      <c r="E132" s="183"/>
      <c r="F132" s="183"/>
      <c r="G132" s="183">
        <f t="shared" si="1"/>
        <v>0</v>
      </c>
      <c r="H132" s="183">
        <f t="shared" si="1"/>
        <v>0</v>
      </c>
    </row>
    <row r="133" spans="1:8" ht="25.5">
      <c r="A133" s="284" t="s">
        <v>2095</v>
      </c>
      <c r="B133" s="285" t="s">
        <v>2096</v>
      </c>
      <c r="C133" s="183"/>
      <c r="D133" s="183"/>
      <c r="E133" s="183"/>
      <c r="F133" s="183"/>
      <c r="G133" s="183">
        <f t="shared" si="1"/>
        <v>0</v>
      </c>
      <c r="H133" s="183">
        <f t="shared" si="1"/>
        <v>0</v>
      </c>
    </row>
    <row r="134" spans="1:8">
      <c r="A134" s="284" t="s">
        <v>2097</v>
      </c>
      <c r="B134" s="285" t="s">
        <v>2098</v>
      </c>
      <c r="C134" s="183"/>
      <c r="D134" s="183"/>
      <c r="E134" s="183"/>
      <c r="F134" s="183"/>
      <c r="G134" s="183">
        <f t="shared" si="1"/>
        <v>0</v>
      </c>
      <c r="H134" s="183">
        <f t="shared" si="1"/>
        <v>0</v>
      </c>
    </row>
    <row r="135" spans="1:8" ht="38.25">
      <c r="A135" s="284" t="s">
        <v>2099</v>
      </c>
      <c r="B135" s="285" t="s">
        <v>2100</v>
      </c>
      <c r="C135" s="183"/>
      <c r="D135" s="183"/>
      <c r="E135" s="183"/>
      <c r="F135" s="183"/>
      <c r="G135" s="183">
        <f t="shared" si="1"/>
        <v>0</v>
      </c>
      <c r="H135" s="183">
        <f t="shared" si="1"/>
        <v>0</v>
      </c>
    </row>
    <row r="136" spans="1:8" ht="51">
      <c r="A136" s="284" t="s">
        <v>2101</v>
      </c>
      <c r="B136" s="285" t="s">
        <v>2102</v>
      </c>
      <c r="C136" s="183"/>
      <c r="D136" s="183"/>
      <c r="E136" s="183"/>
      <c r="F136" s="183"/>
      <c r="G136" s="183">
        <f t="shared" si="1"/>
        <v>0</v>
      </c>
      <c r="H136" s="183">
        <f t="shared" si="1"/>
        <v>0</v>
      </c>
    </row>
    <row r="137" spans="1:8">
      <c r="A137" s="284" t="s">
        <v>2103</v>
      </c>
      <c r="B137" s="285" t="s">
        <v>2104</v>
      </c>
      <c r="C137" s="183"/>
      <c r="D137" s="183"/>
      <c r="E137" s="183"/>
      <c r="F137" s="183"/>
      <c r="G137" s="183">
        <f t="shared" si="1"/>
        <v>0</v>
      </c>
      <c r="H137" s="183">
        <f t="shared" si="1"/>
        <v>0</v>
      </c>
    </row>
    <row r="138" spans="1:8">
      <c r="A138" s="190"/>
      <c r="B138" s="285"/>
      <c r="C138" s="183"/>
      <c r="D138" s="183"/>
      <c r="E138" s="183"/>
      <c r="F138" s="183"/>
      <c r="G138" s="183">
        <f t="shared" ref="G138:H201" si="2">C138+E138</f>
        <v>0</v>
      </c>
      <c r="H138" s="183">
        <f t="shared" si="2"/>
        <v>0</v>
      </c>
    </row>
    <row r="139" spans="1:8" ht="15.75">
      <c r="A139" s="484" t="s">
        <v>2105</v>
      </c>
      <c r="B139" s="496"/>
      <c r="C139" s="497"/>
      <c r="D139" s="497"/>
      <c r="E139" s="497"/>
      <c r="F139" s="497"/>
      <c r="G139" s="497">
        <f t="shared" si="2"/>
        <v>0</v>
      </c>
      <c r="H139" s="497">
        <f t="shared" si="2"/>
        <v>0</v>
      </c>
    </row>
    <row r="140" spans="1:8">
      <c r="A140" s="284" t="s">
        <v>2106</v>
      </c>
      <c r="B140" s="285" t="s">
        <v>2107</v>
      </c>
      <c r="C140" s="183"/>
      <c r="D140" s="183"/>
      <c r="E140" s="183"/>
      <c r="F140" s="183"/>
      <c r="G140" s="183">
        <f t="shared" si="2"/>
        <v>0</v>
      </c>
      <c r="H140" s="183">
        <f t="shared" si="2"/>
        <v>0</v>
      </c>
    </row>
    <row r="141" spans="1:8">
      <c r="A141" s="284" t="s">
        <v>2108</v>
      </c>
      <c r="B141" s="285" t="s">
        <v>2109</v>
      </c>
      <c r="C141" s="183"/>
      <c r="D141" s="183"/>
      <c r="E141" s="183"/>
      <c r="F141" s="183"/>
      <c r="G141" s="183">
        <f t="shared" si="2"/>
        <v>0</v>
      </c>
      <c r="H141" s="183">
        <f t="shared" si="2"/>
        <v>0</v>
      </c>
    </row>
    <row r="142" spans="1:8">
      <c r="A142" s="284" t="s">
        <v>2110</v>
      </c>
      <c r="B142" s="285" t="s">
        <v>2111</v>
      </c>
      <c r="C142" s="183"/>
      <c r="D142" s="183"/>
      <c r="E142" s="183"/>
      <c r="F142" s="183"/>
      <c r="G142" s="183">
        <f t="shared" si="2"/>
        <v>0</v>
      </c>
      <c r="H142" s="183">
        <f t="shared" si="2"/>
        <v>0</v>
      </c>
    </row>
    <row r="143" spans="1:8">
      <c r="A143" s="284" t="s">
        <v>2112</v>
      </c>
      <c r="B143" s="285" t="s">
        <v>2113</v>
      </c>
      <c r="C143" s="183"/>
      <c r="D143" s="183"/>
      <c r="E143" s="183"/>
      <c r="F143" s="183"/>
      <c r="G143" s="183">
        <f t="shared" si="2"/>
        <v>0</v>
      </c>
      <c r="H143" s="183">
        <f t="shared" si="2"/>
        <v>0</v>
      </c>
    </row>
    <row r="144" spans="1:8" ht="25.5">
      <c r="A144" s="284" t="s">
        <v>2114</v>
      </c>
      <c r="B144" s="285" t="s">
        <v>2115</v>
      </c>
      <c r="C144" s="183"/>
      <c r="D144" s="183"/>
      <c r="E144" s="183"/>
      <c r="F144" s="183"/>
      <c r="G144" s="183">
        <f t="shared" si="2"/>
        <v>0</v>
      </c>
      <c r="H144" s="183">
        <f t="shared" si="2"/>
        <v>0</v>
      </c>
    </row>
    <row r="145" spans="1:8" ht="38.25">
      <c r="A145" s="284" t="s">
        <v>2116</v>
      </c>
      <c r="B145" s="285" t="s">
        <v>2117</v>
      </c>
      <c r="C145" s="183"/>
      <c r="D145" s="183"/>
      <c r="E145" s="183"/>
      <c r="F145" s="183"/>
      <c r="G145" s="183">
        <f t="shared" si="2"/>
        <v>0</v>
      </c>
      <c r="H145" s="183">
        <f t="shared" si="2"/>
        <v>0</v>
      </c>
    </row>
    <row r="146" spans="1:8">
      <c r="A146" s="284" t="s">
        <v>2118</v>
      </c>
      <c r="B146" s="285" t="s">
        <v>2119</v>
      </c>
      <c r="C146" s="183"/>
      <c r="D146" s="183"/>
      <c r="E146" s="183"/>
      <c r="F146" s="183"/>
      <c r="G146" s="183">
        <f t="shared" si="2"/>
        <v>0</v>
      </c>
      <c r="H146" s="183">
        <f t="shared" si="2"/>
        <v>0</v>
      </c>
    </row>
    <row r="147" spans="1:8">
      <c r="A147" s="190"/>
      <c r="B147" s="285"/>
      <c r="C147" s="183"/>
      <c r="D147" s="183"/>
      <c r="E147" s="183"/>
      <c r="F147" s="183"/>
      <c r="G147" s="183">
        <f t="shared" si="2"/>
        <v>0</v>
      </c>
      <c r="H147" s="183">
        <f t="shared" si="2"/>
        <v>0</v>
      </c>
    </row>
    <row r="148" spans="1:8" ht="15.75">
      <c r="A148" s="484" t="s">
        <v>2120</v>
      </c>
      <c r="B148" s="496"/>
      <c r="C148" s="497"/>
      <c r="D148" s="497"/>
      <c r="E148" s="497"/>
      <c r="F148" s="497"/>
      <c r="G148" s="497">
        <f t="shared" si="2"/>
        <v>0</v>
      </c>
      <c r="H148" s="497">
        <f t="shared" si="2"/>
        <v>0</v>
      </c>
    </row>
    <row r="149" spans="1:8">
      <c r="A149" s="284" t="s">
        <v>2121</v>
      </c>
      <c r="B149" s="285" t="s">
        <v>2122</v>
      </c>
      <c r="C149" s="183"/>
      <c r="D149" s="183"/>
      <c r="E149" s="183"/>
      <c r="F149" s="183"/>
      <c r="G149" s="183">
        <f t="shared" si="2"/>
        <v>0</v>
      </c>
      <c r="H149" s="183">
        <f t="shared" si="2"/>
        <v>0</v>
      </c>
    </row>
    <row r="150" spans="1:8">
      <c r="A150" s="284" t="s">
        <v>2123</v>
      </c>
      <c r="B150" s="285" t="s">
        <v>2124</v>
      </c>
      <c r="C150" s="183"/>
      <c r="D150" s="183"/>
      <c r="E150" s="183"/>
      <c r="F150" s="183"/>
      <c r="G150" s="183">
        <f t="shared" si="2"/>
        <v>0</v>
      </c>
      <c r="H150" s="183">
        <f t="shared" si="2"/>
        <v>0</v>
      </c>
    </row>
    <row r="151" spans="1:8" ht="25.5">
      <c r="A151" s="284" t="s">
        <v>2125</v>
      </c>
      <c r="B151" s="285" t="s">
        <v>2126</v>
      </c>
      <c r="C151" s="183"/>
      <c r="D151" s="183"/>
      <c r="E151" s="183"/>
      <c r="F151" s="183"/>
      <c r="G151" s="183">
        <f t="shared" si="2"/>
        <v>0</v>
      </c>
      <c r="H151" s="183">
        <f t="shared" si="2"/>
        <v>0</v>
      </c>
    </row>
    <row r="152" spans="1:8" ht="25.5">
      <c r="A152" s="284" t="s">
        <v>2127</v>
      </c>
      <c r="B152" s="285" t="s">
        <v>2128</v>
      </c>
      <c r="C152" s="183"/>
      <c r="D152" s="183"/>
      <c r="E152" s="183"/>
      <c r="F152" s="183"/>
      <c r="G152" s="183">
        <f t="shared" si="2"/>
        <v>0</v>
      </c>
      <c r="H152" s="183">
        <f t="shared" si="2"/>
        <v>0</v>
      </c>
    </row>
    <row r="153" spans="1:8" ht="25.5">
      <c r="A153" s="284" t="s">
        <v>2129</v>
      </c>
      <c r="B153" s="285" t="s">
        <v>2130</v>
      </c>
      <c r="C153" s="183"/>
      <c r="D153" s="183"/>
      <c r="E153" s="183"/>
      <c r="F153" s="183"/>
      <c r="G153" s="183">
        <f t="shared" si="2"/>
        <v>0</v>
      </c>
      <c r="H153" s="183">
        <f t="shared" si="2"/>
        <v>0</v>
      </c>
    </row>
    <row r="154" spans="1:8" ht="25.5">
      <c r="A154" s="284" t="s">
        <v>2131</v>
      </c>
      <c r="B154" s="285" t="s">
        <v>2132</v>
      </c>
      <c r="C154" s="183"/>
      <c r="D154" s="183"/>
      <c r="E154" s="183"/>
      <c r="F154" s="183"/>
      <c r="G154" s="183">
        <f t="shared" si="2"/>
        <v>0</v>
      </c>
      <c r="H154" s="183">
        <f t="shared" si="2"/>
        <v>0</v>
      </c>
    </row>
    <row r="155" spans="1:8" ht="25.5">
      <c r="A155" s="284" t="s">
        <v>2133</v>
      </c>
      <c r="B155" s="285" t="s">
        <v>2134</v>
      </c>
      <c r="C155" s="183"/>
      <c r="D155" s="183"/>
      <c r="E155" s="183"/>
      <c r="F155" s="183"/>
      <c r="G155" s="183">
        <f t="shared" si="2"/>
        <v>0</v>
      </c>
      <c r="H155" s="183">
        <f t="shared" si="2"/>
        <v>0</v>
      </c>
    </row>
    <row r="156" spans="1:8" ht="25.5">
      <c r="A156" s="284" t="s">
        <v>2135</v>
      </c>
      <c r="B156" s="285" t="s">
        <v>2136</v>
      </c>
      <c r="C156" s="183"/>
      <c r="D156" s="183"/>
      <c r="E156" s="183"/>
      <c r="F156" s="183"/>
      <c r="G156" s="183">
        <f t="shared" si="2"/>
        <v>0</v>
      </c>
      <c r="H156" s="183">
        <f t="shared" si="2"/>
        <v>0</v>
      </c>
    </row>
    <row r="157" spans="1:8">
      <c r="A157" s="284" t="s">
        <v>2137</v>
      </c>
      <c r="B157" s="285" t="s">
        <v>2138</v>
      </c>
      <c r="C157" s="183"/>
      <c r="D157" s="183"/>
      <c r="E157" s="183"/>
      <c r="F157" s="183"/>
      <c r="G157" s="183">
        <f t="shared" si="2"/>
        <v>0</v>
      </c>
      <c r="H157" s="183">
        <f t="shared" si="2"/>
        <v>0</v>
      </c>
    </row>
    <row r="158" spans="1:8" ht="25.5">
      <c r="A158" s="284" t="s">
        <v>2139</v>
      </c>
      <c r="B158" s="285" t="s">
        <v>2140</v>
      </c>
      <c r="C158" s="183"/>
      <c r="D158" s="183"/>
      <c r="E158" s="183"/>
      <c r="F158" s="183"/>
      <c r="G158" s="183">
        <f t="shared" si="2"/>
        <v>0</v>
      </c>
      <c r="H158" s="183">
        <f t="shared" si="2"/>
        <v>0</v>
      </c>
    </row>
    <row r="159" spans="1:8" ht="25.5">
      <c r="A159" s="284" t="s">
        <v>2141</v>
      </c>
      <c r="B159" s="285" t="s">
        <v>2142</v>
      </c>
      <c r="C159" s="183"/>
      <c r="D159" s="183"/>
      <c r="E159" s="183"/>
      <c r="F159" s="183"/>
      <c r="G159" s="183">
        <f t="shared" si="2"/>
        <v>0</v>
      </c>
      <c r="H159" s="183">
        <f t="shared" si="2"/>
        <v>0</v>
      </c>
    </row>
    <row r="160" spans="1:8" ht="25.5">
      <c r="A160" s="284" t="s">
        <v>2143</v>
      </c>
      <c r="B160" s="285" t="s">
        <v>2144</v>
      </c>
      <c r="C160" s="183"/>
      <c r="D160" s="183"/>
      <c r="E160" s="183"/>
      <c r="F160" s="183"/>
      <c r="G160" s="183">
        <f t="shared" si="2"/>
        <v>0</v>
      </c>
      <c r="H160" s="183">
        <f t="shared" si="2"/>
        <v>0</v>
      </c>
    </row>
    <row r="161" spans="1:8" ht="38.25">
      <c r="A161" s="284" t="s">
        <v>2145</v>
      </c>
      <c r="B161" s="285" t="s">
        <v>2146</v>
      </c>
      <c r="C161" s="183"/>
      <c r="D161" s="183"/>
      <c r="E161" s="183"/>
      <c r="F161" s="183"/>
      <c r="G161" s="183">
        <f t="shared" si="2"/>
        <v>0</v>
      </c>
      <c r="H161" s="183">
        <f t="shared" si="2"/>
        <v>0</v>
      </c>
    </row>
    <row r="162" spans="1:8" ht="38.25">
      <c r="A162" s="284" t="s">
        <v>2147</v>
      </c>
      <c r="B162" s="285" t="s">
        <v>2148</v>
      </c>
      <c r="C162" s="183"/>
      <c r="D162" s="183"/>
      <c r="E162" s="183"/>
      <c r="F162" s="183"/>
      <c r="G162" s="183">
        <f t="shared" si="2"/>
        <v>0</v>
      </c>
      <c r="H162" s="183">
        <f t="shared" si="2"/>
        <v>0</v>
      </c>
    </row>
    <row r="163" spans="1:8">
      <c r="A163" s="284" t="s">
        <v>2149</v>
      </c>
      <c r="B163" s="285" t="s">
        <v>2150</v>
      </c>
      <c r="C163" s="183"/>
      <c r="D163" s="183"/>
      <c r="E163" s="183"/>
      <c r="F163" s="183"/>
      <c r="G163" s="183">
        <f t="shared" si="2"/>
        <v>0</v>
      </c>
      <c r="H163" s="183">
        <f t="shared" si="2"/>
        <v>0</v>
      </c>
    </row>
    <row r="164" spans="1:8" ht="25.5">
      <c r="A164" s="284" t="s">
        <v>2151</v>
      </c>
      <c r="B164" s="285" t="s">
        <v>2152</v>
      </c>
      <c r="C164" s="183"/>
      <c r="D164" s="183"/>
      <c r="E164" s="183"/>
      <c r="F164" s="183"/>
      <c r="G164" s="183">
        <f t="shared" si="2"/>
        <v>0</v>
      </c>
      <c r="H164" s="183">
        <f t="shared" si="2"/>
        <v>0</v>
      </c>
    </row>
    <row r="165" spans="1:8">
      <c r="A165" s="284" t="s">
        <v>2153</v>
      </c>
      <c r="B165" s="285" t="s">
        <v>2154</v>
      </c>
      <c r="C165" s="183"/>
      <c r="D165" s="183"/>
      <c r="E165" s="183"/>
      <c r="F165" s="183"/>
      <c r="G165" s="183">
        <f t="shared" si="2"/>
        <v>0</v>
      </c>
      <c r="H165" s="183">
        <f t="shared" si="2"/>
        <v>0</v>
      </c>
    </row>
    <row r="166" spans="1:8" ht="38.25">
      <c r="A166" s="284" t="s">
        <v>2155</v>
      </c>
      <c r="B166" s="285" t="s">
        <v>2156</v>
      </c>
      <c r="C166" s="183"/>
      <c r="D166" s="183"/>
      <c r="E166" s="183"/>
      <c r="F166" s="183"/>
      <c r="G166" s="183">
        <f t="shared" si="2"/>
        <v>0</v>
      </c>
      <c r="H166" s="183">
        <f t="shared" si="2"/>
        <v>0</v>
      </c>
    </row>
    <row r="167" spans="1:8">
      <c r="A167" s="190"/>
      <c r="B167" s="285"/>
      <c r="C167" s="183"/>
      <c r="D167" s="183"/>
      <c r="E167" s="183"/>
      <c r="F167" s="183"/>
      <c r="G167" s="183">
        <f t="shared" si="2"/>
        <v>0</v>
      </c>
      <c r="H167" s="183">
        <f t="shared" si="2"/>
        <v>0</v>
      </c>
    </row>
    <row r="168" spans="1:8" ht="15.75">
      <c r="A168" s="484" t="s">
        <v>2157</v>
      </c>
      <c r="B168" s="496"/>
      <c r="C168" s="497"/>
      <c r="D168" s="497"/>
      <c r="E168" s="497"/>
      <c r="F168" s="497"/>
      <c r="G168" s="497">
        <f t="shared" si="2"/>
        <v>0</v>
      </c>
      <c r="H168" s="497">
        <f t="shared" si="2"/>
        <v>0</v>
      </c>
    </row>
    <row r="169" spans="1:8">
      <c r="A169" s="284" t="s">
        <v>2121</v>
      </c>
      <c r="B169" s="285" t="s">
        <v>2122</v>
      </c>
      <c r="C169" s="183"/>
      <c r="D169" s="183"/>
      <c r="E169" s="183"/>
      <c r="F169" s="183"/>
      <c r="G169" s="183">
        <f t="shared" si="2"/>
        <v>0</v>
      </c>
      <c r="H169" s="183">
        <f t="shared" si="2"/>
        <v>0</v>
      </c>
    </row>
    <row r="170" spans="1:8" ht="25.5">
      <c r="A170" s="284" t="s">
        <v>2125</v>
      </c>
      <c r="B170" s="285" t="s">
        <v>2126</v>
      </c>
      <c r="C170" s="183"/>
      <c r="D170" s="183"/>
      <c r="E170" s="183"/>
      <c r="F170" s="183"/>
      <c r="G170" s="183">
        <f t="shared" si="2"/>
        <v>0</v>
      </c>
      <c r="H170" s="183">
        <f t="shared" si="2"/>
        <v>0</v>
      </c>
    </row>
    <row r="171" spans="1:8" ht="25.5">
      <c r="A171" s="284" t="s">
        <v>2129</v>
      </c>
      <c r="B171" s="285" t="s">
        <v>2130</v>
      </c>
      <c r="C171" s="183"/>
      <c r="D171" s="183"/>
      <c r="E171" s="183"/>
      <c r="F171" s="183"/>
      <c r="G171" s="183">
        <f t="shared" si="2"/>
        <v>0</v>
      </c>
      <c r="H171" s="183">
        <f t="shared" si="2"/>
        <v>0</v>
      </c>
    </row>
    <row r="172" spans="1:8" ht="25.5">
      <c r="A172" s="284" t="s">
        <v>2141</v>
      </c>
      <c r="B172" s="285" t="s">
        <v>2142</v>
      </c>
      <c r="C172" s="183"/>
      <c r="D172" s="183"/>
      <c r="E172" s="183"/>
      <c r="F172" s="183"/>
      <c r="G172" s="183">
        <f t="shared" si="2"/>
        <v>0</v>
      </c>
      <c r="H172" s="183">
        <f t="shared" si="2"/>
        <v>0</v>
      </c>
    </row>
    <row r="173" spans="1:8" ht="25.5">
      <c r="A173" s="284" t="s">
        <v>2143</v>
      </c>
      <c r="B173" s="285" t="s">
        <v>2144</v>
      </c>
      <c r="C173" s="183"/>
      <c r="D173" s="183"/>
      <c r="E173" s="183"/>
      <c r="F173" s="183"/>
      <c r="G173" s="183">
        <f t="shared" si="2"/>
        <v>0</v>
      </c>
      <c r="H173" s="183">
        <f t="shared" si="2"/>
        <v>0</v>
      </c>
    </row>
    <row r="174" spans="1:8" ht="38.25">
      <c r="A174" s="284" t="s">
        <v>2145</v>
      </c>
      <c r="B174" s="285" t="s">
        <v>2146</v>
      </c>
      <c r="C174" s="183"/>
      <c r="D174" s="183"/>
      <c r="E174" s="183"/>
      <c r="F174" s="183"/>
      <c r="G174" s="183">
        <f t="shared" si="2"/>
        <v>0</v>
      </c>
      <c r="H174" s="183">
        <f t="shared" si="2"/>
        <v>0</v>
      </c>
    </row>
    <row r="175" spans="1:8" ht="38.25">
      <c r="A175" s="284" t="s">
        <v>2147</v>
      </c>
      <c r="B175" s="285" t="s">
        <v>2148</v>
      </c>
      <c r="C175" s="183"/>
      <c r="D175" s="183"/>
      <c r="E175" s="183"/>
      <c r="F175" s="183"/>
      <c r="G175" s="183">
        <f t="shared" si="2"/>
        <v>0</v>
      </c>
      <c r="H175" s="183">
        <f t="shared" si="2"/>
        <v>0</v>
      </c>
    </row>
    <row r="176" spans="1:8">
      <c r="A176" s="190"/>
      <c r="B176" s="285"/>
      <c r="C176" s="183"/>
      <c r="D176" s="183"/>
      <c r="E176" s="183"/>
      <c r="F176" s="183"/>
      <c r="G176" s="183">
        <f t="shared" si="2"/>
        <v>0</v>
      </c>
      <c r="H176" s="183">
        <f t="shared" si="2"/>
        <v>0</v>
      </c>
    </row>
    <row r="177" spans="1:8" ht="15.75">
      <c r="A177" s="484" t="s">
        <v>2158</v>
      </c>
      <c r="B177" s="496"/>
      <c r="C177" s="497"/>
      <c r="D177" s="497"/>
      <c r="E177" s="497"/>
      <c r="F177" s="497"/>
      <c r="G177" s="497">
        <f t="shared" si="2"/>
        <v>0</v>
      </c>
      <c r="H177" s="497">
        <f t="shared" si="2"/>
        <v>0</v>
      </c>
    </row>
    <row r="178" spans="1:8">
      <c r="A178" s="284" t="s">
        <v>2159</v>
      </c>
      <c r="B178" s="285" t="s">
        <v>2160</v>
      </c>
      <c r="C178" s="183"/>
      <c r="D178" s="183"/>
      <c r="E178" s="183"/>
      <c r="F178" s="183"/>
      <c r="G178" s="183">
        <f t="shared" si="2"/>
        <v>0</v>
      </c>
      <c r="H178" s="183">
        <f t="shared" si="2"/>
        <v>0</v>
      </c>
    </row>
    <row r="179" spans="1:8">
      <c r="A179" s="284" t="s">
        <v>2161</v>
      </c>
      <c r="B179" s="285" t="s">
        <v>2162</v>
      </c>
      <c r="C179" s="183"/>
      <c r="D179" s="183"/>
      <c r="E179" s="183"/>
      <c r="F179" s="183"/>
      <c r="G179" s="183">
        <f t="shared" si="2"/>
        <v>0</v>
      </c>
      <c r="H179" s="183">
        <f t="shared" si="2"/>
        <v>0</v>
      </c>
    </row>
    <row r="180" spans="1:8" ht="25.5">
      <c r="A180" s="284" t="s">
        <v>2163</v>
      </c>
      <c r="B180" s="285" t="s">
        <v>2164</v>
      </c>
      <c r="C180" s="183"/>
      <c r="D180" s="183"/>
      <c r="E180" s="183"/>
      <c r="F180" s="183"/>
      <c r="G180" s="183">
        <f t="shared" si="2"/>
        <v>0</v>
      </c>
      <c r="H180" s="183">
        <f t="shared" si="2"/>
        <v>0</v>
      </c>
    </row>
    <row r="181" spans="1:8" ht="25.5">
      <c r="A181" s="284" t="s">
        <v>2165</v>
      </c>
      <c r="B181" s="285" t="s">
        <v>2166</v>
      </c>
      <c r="C181" s="183"/>
      <c r="D181" s="183"/>
      <c r="E181" s="183"/>
      <c r="F181" s="183"/>
      <c r="G181" s="183">
        <f t="shared" si="2"/>
        <v>0</v>
      </c>
      <c r="H181" s="183">
        <f t="shared" si="2"/>
        <v>0</v>
      </c>
    </row>
    <row r="182" spans="1:8">
      <c r="A182" s="190"/>
      <c r="B182" s="285"/>
      <c r="C182" s="183"/>
      <c r="D182" s="183"/>
      <c r="E182" s="183"/>
      <c r="F182" s="183"/>
      <c r="G182" s="183">
        <f t="shared" si="2"/>
        <v>0</v>
      </c>
      <c r="H182" s="183">
        <f t="shared" si="2"/>
        <v>0</v>
      </c>
    </row>
    <row r="183" spans="1:8" ht="15.75">
      <c r="A183" s="484" t="s">
        <v>2167</v>
      </c>
      <c r="B183" s="496"/>
      <c r="C183" s="497"/>
      <c r="D183" s="497"/>
      <c r="E183" s="497"/>
      <c r="F183" s="497"/>
      <c r="G183" s="497">
        <f t="shared" si="2"/>
        <v>0</v>
      </c>
      <c r="H183" s="497">
        <f t="shared" si="2"/>
        <v>0</v>
      </c>
    </row>
    <row r="184" spans="1:8" ht="25.5">
      <c r="A184" s="284" t="s">
        <v>2168</v>
      </c>
      <c r="B184" s="285" t="s">
        <v>2169</v>
      </c>
      <c r="C184" s="183"/>
      <c r="D184" s="183"/>
      <c r="E184" s="183"/>
      <c r="F184" s="183"/>
      <c r="G184" s="183">
        <f t="shared" si="2"/>
        <v>0</v>
      </c>
      <c r="H184" s="183">
        <f t="shared" si="2"/>
        <v>0</v>
      </c>
    </row>
    <row r="185" spans="1:8">
      <c r="A185" s="284" t="s">
        <v>2170</v>
      </c>
      <c r="B185" s="285" t="s">
        <v>2171</v>
      </c>
      <c r="C185" s="183"/>
      <c r="D185" s="183"/>
      <c r="E185" s="183"/>
      <c r="F185" s="183"/>
      <c r="G185" s="183">
        <f t="shared" si="2"/>
        <v>0</v>
      </c>
      <c r="H185" s="183">
        <f t="shared" si="2"/>
        <v>0</v>
      </c>
    </row>
    <row r="186" spans="1:8" ht="25.5">
      <c r="A186" s="284" t="s">
        <v>2172</v>
      </c>
      <c r="B186" s="285" t="s">
        <v>2173</v>
      </c>
      <c r="C186" s="183"/>
      <c r="D186" s="183"/>
      <c r="E186" s="183"/>
      <c r="F186" s="183"/>
      <c r="G186" s="183">
        <f t="shared" si="2"/>
        <v>0</v>
      </c>
      <c r="H186" s="183">
        <f t="shared" si="2"/>
        <v>0</v>
      </c>
    </row>
    <row r="187" spans="1:8" ht="25.5">
      <c r="A187" s="284" t="s">
        <v>2174</v>
      </c>
      <c r="B187" s="285" t="s">
        <v>2175</v>
      </c>
      <c r="C187" s="183"/>
      <c r="D187" s="183"/>
      <c r="E187" s="183"/>
      <c r="F187" s="183"/>
      <c r="G187" s="183">
        <f t="shared" si="2"/>
        <v>0</v>
      </c>
      <c r="H187" s="183">
        <f t="shared" si="2"/>
        <v>0</v>
      </c>
    </row>
    <row r="188" spans="1:8" ht="25.5">
      <c r="A188" s="284" t="s">
        <v>2176</v>
      </c>
      <c r="B188" s="285" t="s">
        <v>2177</v>
      </c>
      <c r="C188" s="183"/>
      <c r="D188" s="183"/>
      <c r="E188" s="183"/>
      <c r="F188" s="183"/>
      <c r="G188" s="183">
        <f t="shared" si="2"/>
        <v>0</v>
      </c>
      <c r="H188" s="183">
        <f t="shared" si="2"/>
        <v>0</v>
      </c>
    </row>
    <row r="189" spans="1:8" ht="25.5">
      <c r="A189" s="284" t="s">
        <v>2178</v>
      </c>
      <c r="B189" s="285" t="s">
        <v>2179</v>
      </c>
      <c r="C189" s="183"/>
      <c r="D189" s="183"/>
      <c r="E189" s="183"/>
      <c r="F189" s="183"/>
      <c r="G189" s="183">
        <f t="shared" si="2"/>
        <v>0</v>
      </c>
      <c r="H189" s="183">
        <f t="shared" si="2"/>
        <v>0</v>
      </c>
    </row>
    <row r="190" spans="1:8" ht="25.5">
      <c r="A190" s="284" t="s">
        <v>2180</v>
      </c>
      <c r="B190" s="285" t="s">
        <v>2181</v>
      </c>
      <c r="C190" s="183"/>
      <c r="D190" s="183"/>
      <c r="E190" s="183"/>
      <c r="F190" s="183"/>
      <c r="G190" s="183">
        <f t="shared" si="2"/>
        <v>0</v>
      </c>
      <c r="H190" s="183">
        <f t="shared" si="2"/>
        <v>0</v>
      </c>
    </row>
    <row r="191" spans="1:8">
      <c r="A191" s="284" t="s">
        <v>2182</v>
      </c>
      <c r="B191" s="285" t="s">
        <v>2183</v>
      </c>
      <c r="C191" s="183"/>
      <c r="D191" s="183"/>
      <c r="E191" s="183"/>
      <c r="F191" s="183"/>
      <c r="G191" s="183">
        <f t="shared" si="2"/>
        <v>0</v>
      </c>
      <c r="H191" s="183">
        <f t="shared" si="2"/>
        <v>0</v>
      </c>
    </row>
    <row r="192" spans="1:8">
      <c r="A192" s="284" t="s">
        <v>2184</v>
      </c>
      <c r="B192" s="285" t="s">
        <v>2185</v>
      </c>
      <c r="C192" s="183"/>
      <c r="D192" s="183"/>
      <c r="E192" s="183"/>
      <c r="F192" s="183"/>
      <c r="G192" s="183">
        <f t="shared" si="2"/>
        <v>0</v>
      </c>
      <c r="H192" s="183">
        <f t="shared" si="2"/>
        <v>0</v>
      </c>
    </row>
    <row r="193" spans="1:8" ht="25.5">
      <c r="A193" s="284" t="s">
        <v>2186</v>
      </c>
      <c r="B193" s="285" t="s">
        <v>2187</v>
      </c>
      <c r="C193" s="183"/>
      <c r="D193" s="183"/>
      <c r="E193" s="183"/>
      <c r="F193" s="183"/>
      <c r="G193" s="183">
        <f t="shared" si="2"/>
        <v>0</v>
      </c>
      <c r="H193" s="183">
        <f t="shared" si="2"/>
        <v>0</v>
      </c>
    </row>
    <row r="194" spans="1:8" ht="25.5">
      <c r="A194" s="284" t="s">
        <v>2188</v>
      </c>
      <c r="B194" s="285" t="s">
        <v>2189</v>
      </c>
      <c r="C194" s="183"/>
      <c r="D194" s="183"/>
      <c r="E194" s="183"/>
      <c r="F194" s="183"/>
      <c r="G194" s="183">
        <f t="shared" si="2"/>
        <v>0</v>
      </c>
      <c r="H194" s="183">
        <f t="shared" si="2"/>
        <v>0</v>
      </c>
    </row>
    <row r="195" spans="1:8" ht="38.25">
      <c r="A195" s="284" t="s">
        <v>2190</v>
      </c>
      <c r="B195" s="285" t="s">
        <v>2191</v>
      </c>
      <c r="C195" s="183"/>
      <c r="D195" s="183"/>
      <c r="E195" s="183"/>
      <c r="F195" s="183"/>
      <c r="G195" s="183">
        <f t="shared" si="2"/>
        <v>0</v>
      </c>
      <c r="H195" s="183">
        <f t="shared" si="2"/>
        <v>0</v>
      </c>
    </row>
    <row r="196" spans="1:8" ht="38.25">
      <c r="A196" s="284" t="s">
        <v>2192</v>
      </c>
      <c r="B196" s="285" t="s">
        <v>2193</v>
      </c>
      <c r="C196" s="183"/>
      <c r="D196" s="183"/>
      <c r="E196" s="183"/>
      <c r="F196" s="183"/>
      <c r="G196" s="183">
        <f t="shared" si="2"/>
        <v>0</v>
      </c>
      <c r="H196" s="183">
        <f t="shared" si="2"/>
        <v>0</v>
      </c>
    </row>
    <row r="197" spans="1:8" ht="38.25">
      <c r="A197" s="284" t="s">
        <v>2194</v>
      </c>
      <c r="B197" s="285" t="s">
        <v>2195</v>
      </c>
      <c r="C197" s="183"/>
      <c r="D197" s="183"/>
      <c r="E197" s="183"/>
      <c r="F197" s="183"/>
      <c r="G197" s="183">
        <f t="shared" si="2"/>
        <v>0</v>
      </c>
      <c r="H197" s="183">
        <f t="shared" si="2"/>
        <v>0</v>
      </c>
    </row>
    <row r="198" spans="1:8" ht="38.25">
      <c r="A198" s="284" t="s">
        <v>2196</v>
      </c>
      <c r="B198" s="285" t="s">
        <v>2197</v>
      </c>
      <c r="C198" s="183"/>
      <c r="D198" s="183"/>
      <c r="E198" s="183"/>
      <c r="F198" s="183"/>
      <c r="G198" s="183">
        <f t="shared" si="2"/>
        <v>0</v>
      </c>
      <c r="H198" s="183">
        <f t="shared" si="2"/>
        <v>0</v>
      </c>
    </row>
    <row r="199" spans="1:8">
      <c r="A199" s="190"/>
      <c r="B199" s="285"/>
      <c r="C199" s="183"/>
      <c r="D199" s="183"/>
      <c r="E199" s="183"/>
      <c r="F199" s="183"/>
      <c r="G199" s="183">
        <f t="shared" si="2"/>
        <v>0</v>
      </c>
      <c r="H199" s="183">
        <f t="shared" si="2"/>
        <v>0</v>
      </c>
    </row>
    <row r="200" spans="1:8" ht="15.75">
      <c r="A200" s="484" t="s">
        <v>2198</v>
      </c>
      <c r="B200" s="496"/>
      <c r="C200" s="497"/>
      <c r="D200" s="497"/>
      <c r="E200" s="497"/>
      <c r="F200" s="497"/>
      <c r="G200" s="497">
        <f t="shared" si="2"/>
        <v>0</v>
      </c>
      <c r="H200" s="497">
        <f t="shared" si="2"/>
        <v>0</v>
      </c>
    </row>
    <row r="201" spans="1:8">
      <c r="A201" s="284" t="s">
        <v>2182</v>
      </c>
      <c r="B201" s="285" t="s">
        <v>2183</v>
      </c>
      <c r="C201" s="183"/>
      <c r="D201" s="183"/>
      <c r="E201" s="183"/>
      <c r="F201" s="183"/>
      <c r="G201" s="183">
        <f t="shared" si="2"/>
        <v>0</v>
      </c>
      <c r="H201" s="183">
        <f t="shared" si="2"/>
        <v>0</v>
      </c>
    </row>
    <row r="202" spans="1:8">
      <c r="A202" s="284" t="s">
        <v>2184</v>
      </c>
      <c r="B202" s="285" t="s">
        <v>2185</v>
      </c>
      <c r="C202" s="183"/>
      <c r="D202" s="183"/>
      <c r="E202" s="183"/>
      <c r="F202" s="183"/>
      <c r="G202" s="183">
        <f t="shared" ref="G202:H229" si="3">C202+E202</f>
        <v>0</v>
      </c>
      <c r="H202" s="183">
        <f t="shared" si="3"/>
        <v>0</v>
      </c>
    </row>
    <row r="203" spans="1:8" ht="25.5">
      <c r="A203" s="284" t="s">
        <v>2186</v>
      </c>
      <c r="B203" s="285" t="s">
        <v>2187</v>
      </c>
      <c r="C203" s="183"/>
      <c r="D203" s="183"/>
      <c r="E203" s="183"/>
      <c r="F203" s="183"/>
      <c r="G203" s="183">
        <f t="shared" si="3"/>
        <v>0</v>
      </c>
      <c r="H203" s="183">
        <f t="shared" si="3"/>
        <v>0</v>
      </c>
    </row>
    <row r="204" spans="1:8" ht="25.5">
      <c r="A204" s="284" t="s">
        <v>2188</v>
      </c>
      <c r="B204" s="285" t="s">
        <v>2189</v>
      </c>
      <c r="C204" s="183"/>
      <c r="D204" s="183"/>
      <c r="E204" s="183"/>
      <c r="F204" s="183"/>
      <c r="G204" s="183">
        <f t="shared" si="3"/>
        <v>0</v>
      </c>
      <c r="H204" s="183">
        <f t="shared" si="3"/>
        <v>0</v>
      </c>
    </row>
    <row r="205" spans="1:8" ht="38.25">
      <c r="A205" s="284" t="s">
        <v>2190</v>
      </c>
      <c r="B205" s="285" t="s">
        <v>2191</v>
      </c>
      <c r="C205" s="183"/>
      <c r="D205" s="183"/>
      <c r="E205" s="183"/>
      <c r="F205" s="183"/>
      <c r="G205" s="183">
        <f t="shared" si="3"/>
        <v>0</v>
      </c>
      <c r="H205" s="183">
        <f t="shared" si="3"/>
        <v>0</v>
      </c>
    </row>
    <row r="206" spans="1:8" ht="38.25">
      <c r="A206" s="284" t="s">
        <v>2192</v>
      </c>
      <c r="B206" s="285" t="s">
        <v>2193</v>
      </c>
      <c r="C206" s="183"/>
      <c r="D206" s="183"/>
      <c r="E206" s="183"/>
      <c r="F206" s="183"/>
      <c r="G206" s="183">
        <f t="shared" si="3"/>
        <v>0</v>
      </c>
      <c r="H206" s="183">
        <f t="shared" si="3"/>
        <v>0</v>
      </c>
    </row>
    <row r="207" spans="1:8" ht="38.25">
      <c r="A207" s="284" t="s">
        <v>2194</v>
      </c>
      <c r="B207" s="285" t="s">
        <v>2195</v>
      </c>
      <c r="C207" s="183"/>
      <c r="D207" s="183"/>
      <c r="E207" s="183"/>
      <c r="F207" s="183"/>
      <c r="G207" s="183">
        <f t="shared" si="3"/>
        <v>0</v>
      </c>
      <c r="H207" s="183">
        <f t="shared" si="3"/>
        <v>0</v>
      </c>
    </row>
    <row r="208" spans="1:8" ht="38.25">
      <c r="A208" s="284" t="s">
        <v>2196</v>
      </c>
      <c r="B208" s="285" t="s">
        <v>2197</v>
      </c>
      <c r="C208" s="183"/>
      <c r="D208" s="183"/>
      <c r="E208" s="183"/>
      <c r="F208" s="183"/>
      <c r="G208" s="183">
        <f t="shared" si="3"/>
        <v>0</v>
      </c>
      <c r="H208" s="183">
        <f t="shared" si="3"/>
        <v>0</v>
      </c>
    </row>
    <row r="209" spans="1:8">
      <c r="A209" s="190"/>
      <c r="B209" s="285"/>
      <c r="C209" s="183"/>
      <c r="D209" s="183"/>
      <c r="E209" s="183"/>
      <c r="F209" s="183"/>
      <c r="G209" s="183">
        <f t="shared" si="3"/>
        <v>0</v>
      </c>
      <c r="H209" s="183">
        <f t="shared" si="3"/>
        <v>0</v>
      </c>
    </row>
    <row r="210" spans="1:8" ht="15.75">
      <c r="A210" s="484" t="s">
        <v>2199</v>
      </c>
      <c r="B210" s="496"/>
      <c r="C210" s="497"/>
      <c r="D210" s="497"/>
      <c r="E210" s="497"/>
      <c r="F210" s="497"/>
      <c r="G210" s="497">
        <f t="shared" si="3"/>
        <v>0</v>
      </c>
      <c r="H210" s="497">
        <f t="shared" si="3"/>
        <v>0</v>
      </c>
    </row>
    <row r="211" spans="1:8">
      <c r="A211" s="284" t="s">
        <v>2200</v>
      </c>
      <c r="B211" s="285" t="s">
        <v>2201</v>
      </c>
      <c r="C211" s="183"/>
      <c r="D211" s="183"/>
      <c r="E211" s="183"/>
      <c r="F211" s="183"/>
      <c r="G211" s="183">
        <f t="shared" si="3"/>
        <v>0</v>
      </c>
      <c r="H211" s="183">
        <f t="shared" si="3"/>
        <v>0</v>
      </c>
    </row>
    <row r="212" spans="1:8">
      <c r="A212" s="284" t="s">
        <v>2202</v>
      </c>
      <c r="B212" s="285" t="s">
        <v>2203</v>
      </c>
      <c r="C212" s="183"/>
      <c r="D212" s="183"/>
      <c r="E212" s="183"/>
      <c r="F212" s="183"/>
      <c r="G212" s="183">
        <f t="shared" si="3"/>
        <v>0</v>
      </c>
      <c r="H212" s="183">
        <f t="shared" si="3"/>
        <v>0</v>
      </c>
    </row>
    <row r="213" spans="1:8" ht="25.5">
      <c r="A213" s="284" t="s">
        <v>2204</v>
      </c>
      <c r="B213" s="285" t="s">
        <v>2205</v>
      </c>
      <c r="C213" s="183"/>
      <c r="D213" s="183"/>
      <c r="E213" s="183"/>
      <c r="F213" s="183"/>
      <c r="G213" s="183">
        <f t="shared" si="3"/>
        <v>0</v>
      </c>
      <c r="H213" s="183">
        <f t="shared" si="3"/>
        <v>0</v>
      </c>
    </row>
    <row r="214" spans="1:8" ht="25.5">
      <c r="A214" s="284" t="s">
        <v>2206</v>
      </c>
      <c r="B214" s="285" t="s">
        <v>2207</v>
      </c>
      <c r="C214" s="183"/>
      <c r="D214" s="183"/>
      <c r="E214" s="183"/>
      <c r="F214" s="183"/>
      <c r="G214" s="183">
        <f t="shared" si="3"/>
        <v>0</v>
      </c>
      <c r="H214" s="183">
        <f t="shared" si="3"/>
        <v>0</v>
      </c>
    </row>
    <row r="215" spans="1:8" ht="25.5">
      <c r="A215" s="284" t="s">
        <v>2208</v>
      </c>
      <c r="B215" s="285" t="s">
        <v>2209</v>
      </c>
      <c r="C215" s="183"/>
      <c r="D215" s="183"/>
      <c r="E215" s="183"/>
      <c r="F215" s="183"/>
      <c r="G215" s="183">
        <f t="shared" si="3"/>
        <v>0</v>
      </c>
      <c r="H215" s="183">
        <f t="shared" si="3"/>
        <v>0</v>
      </c>
    </row>
    <row r="216" spans="1:8" ht="25.5">
      <c r="A216" s="284" t="s">
        <v>2210</v>
      </c>
      <c r="B216" s="285" t="s">
        <v>2211</v>
      </c>
      <c r="C216" s="183"/>
      <c r="D216" s="183"/>
      <c r="E216" s="183"/>
      <c r="F216" s="183"/>
      <c r="G216" s="183">
        <f t="shared" si="3"/>
        <v>0</v>
      </c>
      <c r="H216" s="183">
        <f t="shared" si="3"/>
        <v>0</v>
      </c>
    </row>
    <row r="217" spans="1:8" ht="25.5">
      <c r="A217" s="284" t="s">
        <v>2212</v>
      </c>
      <c r="B217" s="285" t="s">
        <v>2213</v>
      </c>
      <c r="C217" s="183"/>
      <c r="D217" s="183"/>
      <c r="E217" s="183"/>
      <c r="F217" s="183"/>
      <c r="G217" s="183">
        <f t="shared" si="3"/>
        <v>0</v>
      </c>
      <c r="H217" s="183">
        <f t="shared" si="3"/>
        <v>0</v>
      </c>
    </row>
    <row r="218" spans="1:8" ht="25.5">
      <c r="A218" s="284" t="s">
        <v>2214</v>
      </c>
      <c r="B218" s="285" t="s">
        <v>2215</v>
      </c>
      <c r="C218" s="183"/>
      <c r="D218" s="183"/>
      <c r="E218" s="183"/>
      <c r="F218" s="183"/>
      <c r="G218" s="183">
        <f t="shared" si="3"/>
        <v>0</v>
      </c>
      <c r="H218" s="183">
        <f t="shared" si="3"/>
        <v>0</v>
      </c>
    </row>
    <row r="219" spans="1:8" ht="25.5">
      <c r="A219" s="284" t="s">
        <v>2216</v>
      </c>
      <c r="B219" s="285" t="s">
        <v>2217</v>
      </c>
      <c r="C219" s="183"/>
      <c r="D219" s="183"/>
      <c r="E219" s="183"/>
      <c r="F219" s="183"/>
      <c r="G219" s="183">
        <f t="shared" si="3"/>
        <v>0</v>
      </c>
      <c r="H219" s="183">
        <f t="shared" si="3"/>
        <v>0</v>
      </c>
    </row>
    <row r="220" spans="1:8">
      <c r="A220" s="190"/>
      <c r="B220" s="285"/>
      <c r="C220" s="183"/>
      <c r="D220" s="183"/>
      <c r="E220" s="183"/>
      <c r="F220" s="183"/>
      <c r="G220" s="183">
        <f t="shared" si="3"/>
        <v>0</v>
      </c>
      <c r="H220" s="183">
        <f t="shared" si="3"/>
        <v>0</v>
      </c>
    </row>
    <row r="221" spans="1:8" ht="15.75">
      <c r="A221" s="484" t="s">
        <v>2218</v>
      </c>
      <c r="B221" s="496"/>
      <c r="C221" s="497"/>
      <c r="D221" s="497"/>
      <c r="E221" s="497"/>
      <c r="F221" s="497"/>
      <c r="G221" s="497">
        <f t="shared" si="3"/>
        <v>0</v>
      </c>
      <c r="H221" s="497">
        <f t="shared" si="3"/>
        <v>0</v>
      </c>
    </row>
    <row r="222" spans="1:8">
      <c r="A222" s="284" t="s">
        <v>2219</v>
      </c>
      <c r="B222" s="285" t="s">
        <v>2220</v>
      </c>
      <c r="C222" s="183"/>
      <c r="D222" s="183"/>
      <c r="E222" s="183"/>
      <c r="F222" s="183"/>
      <c r="G222" s="183">
        <f t="shared" si="3"/>
        <v>0</v>
      </c>
      <c r="H222" s="183">
        <f t="shared" si="3"/>
        <v>0</v>
      </c>
    </row>
    <row r="223" spans="1:8">
      <c r="A223" s="284" t="s">
        <v>2221</v>
      </c>
      <c r="B223" s="285" t="s">
        <v>2222</v>
      </c>
      <c r="C223" s="183"/>
      <c r="D223" s="183"/>
      <c r="E223" s="183"/>
      <c r="F223" s="183"/>
      <c r="G223" s="183">
        <f t="shared" si="3"/>
        <v>0</v>
      </c>
      <c r="H223" s="183">
        <f t="shared" si="3"/>
        <v>0</v>
      </c>
    </row>
    <row r="224" spans="1:8">
      <c r="A224" s="190"/>
      <c r="B224" s="285"/>
      <c r="C224" s="183"/>
      <c r="D224" s="183"/>
      <c r="E224" s="183"/>
      <c r="F224" s="183"/>
      <c r="G224" s="183">
        <f t="shared" si="3"/>
        <v>0</v>
      </c>
      <c r="H224" s="183">
        <f t="shared" si="3"/>
        <v>0</v>
      </c>
    </row>
    <row r="225" spans="1:8" ht="15.75">
      <c r="A225" s="484" t="s">
        <v>2223</v>
      </c>
      <c r="B225" s="496"/>
      <c r="C225" s="497"/>
      <c r="D225" s="497"/>
      <c r="E225" s="497"/>
      <c r="F225" s="497"/>
      <c r="G225" s="497">
        <f t="shared" si="3"/>
        <v>0</v>
      </c>
      <c r="H225" s="497">
        <f t="shared" si="3"/>
        <v>0</v>
      </c>
    </row>
    <row r="226" spans="1:8">
      <c r="A226" s="284" t="s">
        <v>2224</v>
      </c>
      <c r="B226" s="285" t="s">
        <v>2225</v>
      </c>
      <c r="C226" s="183"/>
      <c r="D226" s="183"/>
      <c r="E226" s="183"/>
      <c r="F226" s="183"/>
      <c r="G226" s="183">
        <f t="shared" si="3"/>
        <v>0</v>
      </c>
      <c r="H226" s="183">
        <f t="shared" si="3"/>
        <v>0</v>
      </c>
    </row>
    <row r="227" spans="1:8">
      <c r="A227" s="284" t="s">
        <v>2226</v>
      </c>
      <c r="B227" s="285" t="s">
        <v>2227</v>
      </c>
      <c r="C227" s="183"/>
      <c r="D227" s="183"/>
      <c r="E227" s="183"/>
      <c r="F227" s="183"/>
      <c r="G227" s="183">
        <f t="shared" si="3"/>
        <v>0</v>
      </c>
      <c r="H227" s="183">
        <f t="shared" si="3"/>
        <v>0</v>
      </c>
    </row>
    <row r="228" spans="1:8">
      <c r="A228" s="284" t="s">
        <v>2228</v>
      </c>
      <c r="B228" s="285" t="s">
        <v>2229</v>
      </c>
      <c r="C228" s="183"/>
      <c r="D228" s="183"/>
      <c r="E228" s="183"/>
      <c r="F228" s="183"/>
      <c r="G228" s="183">
        <f t="shared" si="3"/>
        <v>0</v>
      </c>
      <c r="H228" s="183">
        <f t="shared" si="3"/>
        <v>0</v>
      </c>
    </row>
    <row r="229" spans="1:8">
      <c r="A229" s="284" t="s">
        <v>2230</v>
      </c>
      <c r="B229" s="285" t="s">
        <v>2231</v>
      </c>
      <c r="C229" s="183"/>
      <c r="D229" s="183"/>
      <c r="E229" s="183"/>
      <c r="F229" s="183"/>
      <c r="G229" s="183">
        <f t="shared" si="3"/>
        <v>0</v>
      </c>
      <c r="H229" s="183">
        <f t="shared" si="3"/>
        <v>0</v>
      </c>
    </row>
  </sheetData>
  <mergeCells count="6">
    <mergeCell ref="G7:H7"/>
    <mergeCell ref="C2:D2"/>
    <mergeCell ref="A7:A8"/>
    <mergeCell ref="B7:B8"/>
    <mergeCell ref="C7:D7"/>
    <mergeCell ref="E7:F7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topLeftCell="B1" zoomScaleNormal="100" zoomScaleSheetLayoutView="100" workbookViewId="0">
      <selection activeCell="I10" sqref="I10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5" width="10.5703125" customWidth="1"/>
    <col min="6" max="7" width="9.140625" customWidth="1"/>
  </cols>
  <sheetData>
    <row r="1" spans="1:7">
      <c r="A1" s="296"/>
      <c r="B1" s="297" t="s">
        <v>165</v>
      </c>
      <c r="C1" s="298" t="str">
        <f>Kadar.ode.!C1</f>
        <v>Институт за ментално здравље</v>
      </c>
      <c r="D1" s="299"/>
      <c r="E1" s="299"/>
      <c r="F1" s="300"/>
      <c r="G1" s="96"/>
    </row>
    <row r="2" spans="1:7">
      <c r="A2" s="296"/>
      <c r="B2" s="297" t="s">
        <v>166</v>
      </c>
      <c r="C2" s="298">
        <f>Kadar.ode.!C2</f>
        <v>7041357</v>
      </c>
      <c r="D2" s="299"/>
      <c r="E2" s="299"/>
      <c r="F2" s="300"/>
      <c r="G2" s="96"/>
    </row>
    <row r="3" spans="1:7">
      <c r="A3" s="296"/>
      <c r="B3" s="297" t="s">
        <v>168</v>
      </c>
      <c r="C3" s="298" t="str">
        <f>Kadar.ode.!C3</f>
        <v>31.12.2018.</v>
      </c>
      <c r="D3" s="299"/>
      <c r="E3" s="299"/>
      <c r="F3" s="300"/>
      <c r="G3" s="96"/>
    </row>
    <row r="4" spans="1:7" ht="14.25">
      <c r="A4" s="296"/>
      <c r="B4" s="297" t="s">
        <v>167</v>
      </c>
      <c r="C4" s="301" t="s">
        <v>1749</v>
      </c>
      <c r="D4" s="302"/>
      <c r="E4" s="302"/>
      <c r="F4" s="303"/>
      <c r="G4" s="96"/>
    </row>
    <row r="5" spans="1:7" ht="14.25">
      <c r="A5" s="296"/>
      <c r="B5" s="297" t="s">
        <v>208</v>
      </c>
      <c r="C5" s="301"/>
      <c r="D5" s="302"/>
      <c r="E5" s="302"/>
      <c r="F5" s="303"/>
      <c r="G5" s="96"/>
    </row>
    <row r="6" spans="1:7" ht="15.75">
      <c r="A6" s="160"/>
      <c r="B6" s="160"/>
      <c r="C6" s="160"/>
      <c r="D6" s="160"/>
      <c r="E6" s="160"/>
      <c r="F6" s="94"/>
      <c r="G6" s="94"/>
    </row>
    <row r="7" spans="1:7" ht="26.25" thickBot="1">
      <c r="A7" s="294" t="s">
        <v>325</v>
      </c>
      <c r="B7" s="295" t="s">
        <v>326</v>
      </c>
      <c r="C7" s="242" t="s">
        <v>324</v>
      </c>
      <c r="D7" s="242" t="s">
        <v>1764</v>
      </c>
      <c r="E7" s="242" t="s">
        <v>1775</v>
      </c>
      <c r="F7" s="304"/>
      <c r="G7" s="51"/>
    </row>
    <row r="8" spans="1:7" ht="19.5" thickTop="1">
      <c r="A8" s="294"/>
      <c r="B8" s="305" t="s">
        <v>327</v>
      </c>
      <c r="C8" s="306">
        <f>SUM(C9:C734)</f>
        <v>0</v>
      </c>
      <c r="D8" s="306">
        <f>SUM(D9:D734)</f>
        <v>0</v>
      </c>
      <c r="E8" s="306">
        <f>SUM(E9:E734)</f>
        <v>0</v>
      </c>
      <c r="F8" s="304"/>
      <c r="G8" s="51"/>
    </row>
    <row r="9" spans="1:7" ht="18.75">
      <c r="A9" s="307">
        <v>0</v>
      </c>
      <c r="B9" s="305" t="s">
        <v>1756</v>
      </c>
      <c r="C9" s="306"/>
      <c r="D9" s="306"/>
      <c r="E9" s="306"/>
    </row>
    <row r="10" spans="1:7">
      <c r="A10" s="308" t="s">
        <v>328</v>
      </c>
      <c r="B10" s="309" t="s">
        <v>329</v>
      </c>
      <c r="C10" s="268"/>
      <c r="D10" s="268"/>
      <c r="E10" s="268"/>
    </row>
    <row r="11" spans="1:7">
      <c r="A11" s="308" t="s">
        <v>330</v>
      </c>
      <c r="B11" s="309" t="s">
        <v>331</v>
      </c>
      <c r="C11" s="268"/>
      <c r="D11" s="268"/>
      <c r="E11" s="268"/>
    </row>
    <row r="12" spans="1:7">
      <c r="A12" s="308" t="s">
        <v>332</v>
      </c>
      <c r="B12" s="309" t="s">
        <v>333</v>
      </c>
      <c r="C12" s="268"/>
      <c r="D12" s="268"/>
      <c r="E12" s="268"/>
    </row>
    <row r="13" spans="1:7">
      <c r="A13" s="308" t="s">
        <v>334</v>
      </c>
      <c r="B13" s="309" t="s">
        <v>335</v>
      </c>
      <c r="C13" s="268"/>
      <c r="D13" s="268"/>
      <c r="E13" s="268"/>
    </row>
    <row r="14" spans="1:7" ht="25.5">
      <c r="A14" s="308" t="s">
        <v>336</v>
      </c>
      <c r="B14" s="309" t="s">
        <v>337</v>
      </c>
      <c r="C14" s="268"/>
      <c r="D14" s="268"/>
      <c r="E14" s="268"/>
    </row>
    <row r="15" spans="1:7">
      <c r="A15" s="308" t="s">
        <v>338</v>
      </c>
      <c r="B15" s="309" t="s">
        <v>339</v>
      </c>
      <c r="C15" s="268"/>
      <c r="D15" s="268"/>
      <c r="E15" s="268"/>
    </row>
    <row r="16" spans="1:7">
      <c r="A16" s="308" t="s">
        <v>340</v>
      </c>
      <c r="B16" s="309" t="s">
        <v>341</v>
      </c>
      <c r="C16" s="268"/>
      <c r="D16" s="268"/>
      <c r="E16" s="268"/>
    </row>
    <row r="17" spans="1:5">
      <c r="A17" s="308" t="s">
        <v>342</v>
      </c>
      <c r="B17" s="310" t="s">
        <v>343</v>
      </c>
      <c r="C17" s="268"/>
      <c r="D17" s="268"/>
      <c r="E17" s="268"/>
    </row>
    <row r="18" spans="1:5">
      <c r="A18" s="308" t="s">
        <v>344</v>
      </c>
      <c r="B18" s="310" t="s">
        <v>345</v>
      </c>
      <c r="C18" s="268"/>
      <c r="D18" s="268"/>
      <c r="E18" s="268"/>
    </row>
    <row r="19" spans="1:5">
      <c r="A19" s="308" t="s">
        <v>346</v>
      </c>
      <c r="B19" s="310" t="s">
        <v>347</v>
      </c>
      <c r="C19" s="268"/>
      <c r="D19" s="268"/>
      <c r="E19" s="268"/>
    </row>
    <row r="20" spans="1:5">
      <c r="A20" s="308" t="s">
        <v>348</v>
      </c>
      <c r="B20" s="310" t="s">
        <v>349</v>
      </c>
      <c r="C20" s="268"/>
      <c r="D20" s="268"/>
      <c r="E20" s="268"/>
    </row>
    <row r="21" spans="1:5">
      <c r="A21" s="308" t="s">
        <v>350</v>
      </c>
      <c r="B21" s="310" t="s">
        <v>351</v>
      </c>
      <c r="C21" s="268"/>
      <c r="D21" s="268"/>
      <c r="E21" s="268"/>
    </row>
    <row r="22" spans="1:5">
      <c r="A22" s="308" t="s">
        <v>352</v>
      </c>
      <c r="B22" s="310" t="s">
        <v>353</v>
      </c>
      <c r="C22" s="268"/>
      <c r="D22" s="268"/>
      <c r="E22" s="268"/>
    </row>
    <row r="23" spans="1:5">
      <c r="A23" s="308" t="s">
        <v>354</v>
      </c>
      <c r="B23" s="310" t="s">
        <v>355</v>
      </c>
      <c r="C23" s="268"/>
      <c r="D23" s="268"/>
      <c r="E23" s="268"/>
    </row>
    <row r="24" spans="1:5">
      <c r="A24" s="308" t="s">
        <v>356</v>
      </c>
      <c r="B24" s="310" t="s">
        <v>357</v>
      </c>
      <c r="C24" s="268"/>
      <c r="D24" s="268"/>
      <c r="E24" s="268"/>
    </row>
    <row r="25" spans="1:5">
      <c r="A25" s="308" t="s">
        <v>358</v>
      </c>
      <c r="B25" s="310" t="s">
        <v>359</v>
      </c>
      <c r="C25" s="268"/>
      <c r="D25" s="268"/>
      <c r="E25" s="268"/>
    </row>
    <row r="26" spans="1:5">
      <c r="A26" s="308" t="s">
        <v>360</v>
      </c>
      <c r="B26" s="310" t="s">
        <v>361</v>
      </c>
      <c r="C26" s="268"/>
      <c r="D26" s="268"/>
      <c r="E26" s="268"/>
    </row>
    <row r="27" spans="1:5" ht="18.75">
      <c r="A27" s="307">
        <v>1</v>
      </c>
      <c r="B27" s="311" t="s">
        <v>362</v>
      </c>
      <c r="C27" s="306"/>
      <c r="D27" s="306"/>
      <c r="E27" s="306"/>
    </row>
    <row r="28" spans="1:5">
      <c r="A28" s="308" t="s">
        <v>363</v>
      </c>
      <c r="B28" s="310" t="s">
        <v>364</v>
      </c>
      <c r="C28" s="268"/>
      <c r="D28" s="268"/>
      <c r="E28" s="268"/>
    </row>
    <row r="29" spans="1:5">
      <c r="A29" s="308" t="s">
        <v>365</v>
      </c>
      <c r="B29" s="310" t="s">
        <v>366</v>
      </c>
      <c r="C29" s="268"/>
      <c r="D29" s="268"/>
      <c r="E29" s="268"/>
    </row>
    <row r="30" spans="1:5">
      <c r="A30" s="308" t="s">
        <v>367</v>
      </c>
      <c r="B30" s="309" t="s">
        <v>368</v>
      </c>
      <c r="C30" s="268"/>
      <c r="D30" s="268"/>
      <c r="E30" s="268"/>
    </row>
    <row r="31" spans="1:5">
      <c r="A31" s="308" t="s">
        <v>369</v>
      </c>
      <c r="B31" s="309" t="s">
        <v>370</v>
      </c>
      <c r="C31" s="268"/>
      <c r="D31" s="268"/>
      <c r="E31" s="268"/>
    </row>
    <row r="32" spans="1:5">
      <c r="A32" s="308" t="s">
        <v>371</v>
      </c>
      <c r="B32" s="309" t="s">
        <v>372</v>
      </c>
      <c r="C32" s="268"/>
      <c r="D32" s="268"/>
      <c r="E32" s="268"/>
    </row>
    <row r="33" spans="1:5">
      <c r="A33" s="308" t="s">
        <v>373</v>
      </c>
      <c r="B33" s="309" t="s">
        <v>374</v>
      </c>
      <c r="C33" s="268"/>
      <c r="D33" s="268"/>
      <c r="E33" s="268"/>
    </row>
    <row r="34" spans="1:5">
      <c r="A34" s="308" t="s">
        <v>375</v>
      </c>
      <c r="B34" s="309" t="s">
        <v>376</v>
      </c>
      <c r="C34" s="268"/>
      <c r="D34" s="268"/>
      <c r="E34" s="268"/>
    </row>
    <row r="35" spans="1:5">
      <c r="A35" s="308" t="s">
        <v>377</v>
      </c>
      <c r="B35" s="309" t="s">
        <v>378</v>
      </c>
      <c r="C35" s="268"/>
      <c r="D35" s="268"/>
      <c r="E35" s="268"/>
    </row>
    <row r="36" spans="1:5">
      <c r="A36" s="308" t="s">
        <v>379</v>
      </c>
      <c r="B36" s="309" t="s">
        <v>380</v>
      </c>
      <c r="C36" s="268"/>
      <c r="D36" s="268"/>
      <c r="E36" s="268"/>
    </row>
    <row r="37" spans="1:5">
      <c r="A37" s="308" t="s">
        <v>381</v>
      </c>
      <c r="B37" s="309" t="s">
        <v>382</v>
      </c>
      <c r="C37" s="268"/>
      <c r="D37" s="268"/>
      <c r="E37" s="268"/>
    </row>
    <row r="38" spans="1:5" ht="25.5">
      <c r="A38" s="308" t="s">
        <v>383</v>
      </c>
      <c r="B38" s="312" t="s">
        <v>384</v>
      </c>
      <c r="C38" s="268"/>
      <c r="D38" s="268"/>
      <c r="E38" s="268"/>
    </row>
    <row r="39" spans="1:5" ht="25.5">
      <c r="A39" s="308" t="s">
        <v>385</v>
      </c>
      <c r="B39" s="312" t="s">
        <v>386</v>
      </c>
      <c r="C39" s="268"/>
      <c r="D39" s="268"/>
      <c r="E39" s="268"/>
    </row>
    <row r="40" spans="1:5" ht="25.5">
      <c r="A40" s="308" t="s">
        <v>387</v>
      </c>
      <c r="B40" s="312" t="s">
        <v>388</v>
      </c>
      <c r="C40" s="268"/>
      <c r="D40" s="268"/>
      <c r="E40" s="268"/>
    </row>
    <row r="41" spans="1:5" ht="25.5">
      <c r="A41" s="308" t="s">
        <v>389</v>
      </c>
      <c r="B41" s="312" t="s">
        <v>390</v>
      </c>
      <c r="C41" s="268"/>
      <c r="D41" s="268"/>
      <c r="E41" s="268"/>
    </row>
    <row r="42" spans="1:5">
      <c r="A42" s="308" t="s">
        <v>391</v>
      </c>
      <c r="B42" s="309" t="s">
        <v>392</v>
      </c>
      <c r="C42" s="268"/>
      <c r="D42" s="268"/>
      <c r="E42" s="268"/>
    </row>
    <row r="43" spans="1:5">
      <c r="A43" s="308" t="s">
        <v>393</v>
      </c>
      <c r="B43" s="310" t="s">
        <v>394</v>
      </c>
      <c r="C43" s="268"/>
      <c r="D43" s="268"/>
      <c r="E43" s="268"/>
    </row>
    <row r="44" spans="1:5">
      <c r="A44" s="308" t="s">
        <v>395</v>
      </c>
      <c r="B44" s="310" t="s">
        <v>396</v>
      </c>
      <c r="C44" s="268"/>
      <c r="D44" s="268"/>
      <c r="E44" s="268"/>
    </row>
    <row r="45" spans="1:5">
      <c r="A45" s="308" t="s">
        <v>397</v>
      </c>
      <c r="B45" s="310" t="s">
        <v>398</v>
      </c>
      <c r="C45" s="268"/>
      <c r="D45" s="268"/>
      <c r="E45" s="268"/>
    </row>
    <row r="46" spans="1:5">
      <c r="A46" s="308" t="s">
        <v>399</v>
      </c>
      <c r="B46" s="309" t="s">
        <v>400</v>
      </c>
      <c r="C46" s="268"/>
      <c r="D46" s="268"/>
      <c r="E46" s="268"/>
    </row>
    <row r="47" spans="1:5">
      <c r="A47" s="308" t="s">
        <v>401</v>
      </c>
      <c r="B47" s="309" t="s">
        <v>402</v>
      </c>
      <c r="C47" s="268"/>
      <c r="D47" s="268"/>
      <c r="E47" s="268"/>
    </row>
    <row r="48" spans="1:5">
      <c r="A48" s="308" t="s">
        <v>403</v>
      </c>
      <c r="B48" s="312" t="s">
        <v>404</v>
      </c>
      <c r="C48" s="268"/>
      <c r="D48" s="268"/>
      <c r="E48" s="268"/>
    </row>
    <row r="49" spans="1:5">
      <c r="A49" s="308" t="s">
        <v>405</v>
      </c>
      <c r="B49" s="312" t="s">
        <v>406</v>
      </c>
      <c r="C49" s="268"/>
      <c r="D49" s="268"/>
      <c r="E49" s="268"/>
    </row>
    <row r="50" spans="1:5">
      <c r="A50" s="308" t="s">
        <v>407</v>
      </c>
      <c r="B50" s="309" t="s">
        <v>408</v>
      </c>
      <c r="C50" s="268"/>
      <c r="D50" s="268"/>
      <c r="E50" s="268"/>
    </row>
    <row r="51" spans="1:5">
      <c r="A51" s="308" t="s">
        <v>409</v>
      </c>
      <c r="B51" s="309" t="s">
        <v>410</v>
      </c>
      <c r="C51" s="268"/>
      <c r="D51" s="268"/>
      <c r="E51" s="268"/>
    </row>
    <row r="52" spans="1:5">
      <c r="A52" s="308" t="s">
        <v>411</v>
      </c>
      <c r="B52" s="309" t="s">
        <v>412</v>
      </c>
      <c r="C52" s="268"/>
      <c r="D52" s="268"/>
      <c r="E52" s="268"/>
    </row>
    <row r="53" spans="1:5">
      <c r="A53" s="308" t="s">
        <v>413</v>
      </c>
      <c r="B53" s="309" t="s">
        <v>414</v>
      </c>
      <c r="C53" s="268"/>
      <c r="D53" s="268"/>
      <c r="E53" s="268"/>
    </row>
    <row r="54" spans="1:5">
      <c r="A54" s="308" t="s">
        <v>415</v>
      </c>
      <c r="B54" s="309" t="s">
        <v>416</v>
      </c>
      <c r="C54" s="268"/>
      <c r="D54" s="268"/>
      <c r="E54" s="268"/>
    </row>
    <row r="55" spans="1:5">
      <c r="A55" s="308" t="s">
        <v>417</v>
      </c>
      <c r="B55" s="309" t="s">
        <v>418</v>
      </c>
      <c r="C55" s="268"/>
      <c r="D55" s="268"/>
      <c r="E55" s="268"/>
    </row>
    <row r="56" spans="1:5">
      <c r="A56" s="308" t="s">
        <v>419</v>
      </c>
      <c r="B56" s="309" t="s">
        <v>420</v>
      </c>
      <c r="C56" s="268"/>
      <c r="D56" s="268"/>
      <c r="E56" s="268"/>
    </row>
    <row r="57" spans="1:5">
      <c r="A57" s="308" t="s">
        <v>421</v>
      </c>
      <c r="B57" s="312" t="s">
        <v>422</v>
      </c>
      <c r="C57" s="268"/>
      <c r="D57" s="268"/>
      <c r="E57" s="268"/>
    </row>
    <row r="58" spans="1:5" ht="25.5">
      <c r="A58" s="308" t="s">
        <v>423</v>
      </c>
      <c r="B58" s="312" t="s">
        <v>424</v>
      </c>
      <c r="C58" s="268"/>
      <c r="D58" s="268"/>
      <c r="E58" s="268"/>
    </row>
    <row r="59" spans="1:5" ht="25.5">
      <c r="A59" s="308" t="s">
        <v>425</v>
      </c>
      <c r="B59" s="312" t="s">
        <v>426</v>
      </c>
      <c r="C59" s="268"/>
      <c r="D59" s="268"/>
      <c r="E59" s="268"/>
    </row>
    <row r="60" spans="1:5">
      <c r="A60" s="308" t="s">
        <v>427</v>
      </c>
      <c r="B60" s="309" t="s">
        <v>428</v>
      </c>
      <c r="C60" s="268"/>
      <c r="D60" s="268"/>
      <c r="E60" s="268"/>
    </row>
    <row r="61" spans="1:5">
      <c r="A61" s="308" t="s">
        <v>429</v>
      </c>
      <c r="B61" s="309" t="s">
        <v>430</v>
      </c>
      <c r="C61" s="268"/>
      <c r="D61" s="268"/>
      <c r="E61" s="268"/>
    </row>
    <row r="62" spans="1:5">
      <c r="A62" s="308" t="s">
        <v>431</v>
      </c>
      <c r="B62" s="309" t="s">
        <v>432</v>
      </c>
      <c r="C62" s="268"/>
      <c r="D62" s="268"/>
      <c r="E62" s="268"/>
    </row>
    <row r="63" spans="1:5">
      <c r="A63" s="308" t="s">
        <v>433</v>
      </c>
      <c r="B63" s="309" t="s">
        <v>434</v>
      </c>
      <c r="C63" s="268"/>
      <c r="D63" s="268"/>
      <c r="E63" s="268"/>
    </row>
    <row r="64" spans="1:5">
      <c r="A64" s="313" t="s">
        <v>435</v>
      </c>
      <c r="B64" s="309" t="s">
        <v>436</v>
      </c>
      <c r="C64" s="268"/>
      <c r="D64" s="268"/>
      <c r="E64" s="268"/>
    </row>
    <row r="65" spans="1:5">
      <c r="A65" s="308" t="s">
        <v>437</v>
      </c>
      <c r="B65" s="309" t="s">
        <v>438</v>
      </c>
      <c r="C65" s="268"/>
      <c r="D65" s="268"/>
      <c r="E65" s="268"/>
    </row>
    <row r="66" spans="1:5">
      <c r="A66" s="308" t="s">
        <v>439</v>
      </c>
      <c r="B66" s="309" t="s">
        <v>440</v>
      </c>
      <c r="C66" s="268"/>
      <c r="D66" s="268"/>
      <c r="E66" s="268"/>
    </row>
    <row r="67" spans="1:5">
      <c r="A67" s="308" t="s">
        <v>441</v>
      </c>
      <c r="B67" s="309" t="s">
        <v>442</v>
      </c>
      <c r="C67" s="268"/>
      <c r="D67" s="268"/>
      <c r="E67" s="268"/>
    </row>
    <row r="68" spans="1:5">
      <c r="A68" s="308" t="s">
        <v>443</v>
      </c>
      <c r="B68" s="309" t="s">
        <v>444</v>
      </c>
      <c r="C68" s="268"/>
      <c r="D68" s="268"/>
      <c r="E68" s="268"/>
    </row>
    <row r="69" spans="1:5">
      <c r="A69" s="308" t="s">
        <v>445</v>
      </c>
      <c r="B69" s="309" t="s">
        <v>444</v>
      </c>
      <c r="C69" s="268"/>
      <c r="D69" s="268"/>
      <c r="E69" s="268"/>
    </row>
    <row r="70" spans="1:5">
      <c r="A70" s="308" t="s">
        <v>446</v>
      </c>
      <c r="B70" s="309" t="s">
        <v>447</v>
      </c>
      <c r="C70" s="268"/>
      <c r="D70" s="268"/>
      <c r="E70" s="268"/>
    </row>
    <row r="71" spans="1:5">
      <c r="A71" s="308" t="s">
        <v>448</v>
      </c>
      <c r="B71" s="309" t="s">
        <v>449</v>
      </c>
      <c r="C71" s="268"/>
      <c r="D71" s="268"/>
      <c r="E71" s="268"/>
    </row>
    <row r="72" spans="1:5">
      <c r="A72" s="308" t="s">
        <v>450</v>
      </c>
      <c r="B72" s="309" t="s">
        <v>451</v>
      </c>
      <c r="C72" s="268"/>
      <c r="D72" s="268"/>
      <c r="E72" s="268"/>
    </row>
    <row r="73" spans="1:5">
      <c r="A73" s="308" t="s">
        <v>452</v>
      </c>
      <c r="B73" s="309" t="s">
        <v>453</v>
      </c>
      <c r="C73" s="268"/>
      <c r="D73" s="268"/>
      <c r="E73" s="268"/>
    </row>
    <row r="74" spans="1:5">
      <c r="A74" s="308" t="s">
        <v>454</v>
      </c>
      <c r="B74" s="309" t="s">
        <v>455</v>
      </c>
      <c r="C74" s="268"/>
      <c r="D74" s="268"/>
      <c r="E74" s="268"/>
    </row>
    <row r="75" spans="1:5">
      <c r="A75" s="308" t="s">
        <v>456</v>
      </c>
      <c r="B75" s="309" t="s">
        <v>457</v>
      </c>
      <c r="C75" s="268"/>
      <c r="D75" s="268"/>
      <c r="E75" s="268"/>
    </row>
    <row r="76" spans="1:5">
      <c r="A76" s="308" t="s">
        <v>458</v>
      </c>
      <c r="B76" s="309" t="s">
        <v>459</v>
      </c>
      <c r="C76" s="268"/>
      <c r="D76" s="268"/>
      <c r="E76" s="268"/>
    </row>
    <row r="77" spans="1:5">
      <c r="A77" s="308" t="s">
        <v>460</v>
      </c>
      <c r="B77" s="309" t="s">
        <v>461</v>
      </c>
      <c r="C77" s="268"/>
      <c r="D77" s="268"/>
      <c r="E77" s="268"/>
    </row>
    <row r="78" spans="1:5">
      <c r="A78" s="308" t="s">
        <v>462</v>
      </c>
      <c r="B78" s="309" t="s">
        <v>463</v>
      </c>
      <c r="C78" s="268"/>
      <c r="D78" s="268"/>
      <c r="E78" s="268"/>
    </row>
    <row r="79" spans="1:5">
      <c r="A79" s="308" t="s">
        <v>464</v>
      </c>
      <c r="B79" s="309" t="s">
        <v>465</v>
      </c>
      <c r="C79" s="268"/>
      <c r="D79" s="268"/>
      <c r="E79" s="268"/>
    </row>
    <row r="80" spans="1:5">
      <c r="A80" s="308" t="s">
        <v>466</v>
      </c>
      <c r="B80" s="309" t="s">
        <v>467</v>
      </c>
      <c r="C80" s="268"/>
      <c r="D80" s="268"/>
      <c r="E80" s="268"/>
    </row>
    <row r="81" spans="1:5">
      <c r="A81" s="308" t="s">
        <v>468</v>
      </c>
      <c r="B81" s="309" t="s">
        <v>469</v>
      </c>
      <c r="C81" s="268"/>
      <c r="D81" s="268"/>
      <c r="E81" s="268"/>
    </row>
    <row r="82" spans="1:5">
      <c r="A82" s="308" t="s">
        <v>470</v>
      </c>
      <c r="B82" s="309" t="s">
        <v>471</v>
      </c>
      <c r="C82" s="268"/>
      <c r="D82" s="268"/>
      <c r="E82" s="268"/>
    </row>
    <row r="83" spans="1:5">
      <c r="A83" s="308" t="s">
        <v>472</v>
      </c>
      <c r="B83" s="309" t="s">
        <v>473</v>
      </c>
      <c r="C83" s="268"/>
      <c r="D83" s="268"/>
      <c r="E83" s="268"/>
    </row>
    <row r="84" spans="1:5">
      <c r="A84" s="308" t="s">
        <v>474</v>
      </c>
      <c r="B84" s="309" t="s">
        <v>475</v>
      </c>
      <c r="C84" s="268"/>
      <c r="D84" s="268"/>
      <c r="E84" s="268"/>
    </row>
    <row r="85" spans="1:5">
      <c r="A85" s="308" t="s">
        <v>476</v>
      </c>
      <c r="B85" s="309" t="s">
        <v>477</v>
      </c>
      <c r="C85" s="268"/>
      <c r="D85" s="268"/>
      <c r="E85" s="268"/>
    </row>
    <row r="86" spans="1:5" ht="25.5">
      <c r="A86" s="308" t="s">
        <v>478</v>
      </c>
      <c r="B86" s="309" t="s">
        <v>479</v>
      </c>
      <c r="C86" s="268"/>
      <c r="D86" s="268"/>
      <c r="E86" s="268"/>
    </row>
    <row r="87" spans="1:5" ht="25.5">
      <c r="A87" s="308" t="s">
        <v>480</v>
      </c>
      <c r="B87" s="309" t="s">
        <v>481</v>
      </c>
      <c r="C87" s="268"/>
      <c r="D87" s="268"/>
      <c r="E87" s="268"/>
    </row>
    <row r="88" spans="1:5" ht="25.5">
      <c r="A88" s="308" t="s">
        <v>482</v>
      </c>
      <c r="B88" s="309" t="s">
        <v>483</v>
      </c>
      <c r="C88" s="268"/>
      <c r="D88" s="268"/>
      <c r="E88" s="268"/>
    </row>
    <row r="89" spans="1:5" ht="18.75">
      <c r="A89" s="307">
        <v>2</v>
      </c>
      <c r="B89" s="314" t="s">
        <v>484</v>
      </c>
      <c r="C89" s="306"/>
      <c r="D89" s="306"/>
      <c r="E89" s="306"/>
    </row>
    <row r="90" spans="1:5">
      <c r="A90" s="308" t="s">
        <v>485</v>
      </c>
      <c r="B90" s="309" t="s">
        <v>486</v>
      </c>
      <c r="C90" s="268"/>
      <c r="D90" s="268"/>
      <c r="E90" s="268"/>
    </row>
    <row r="91" spans="1:5">
      <c r="A91" s="308" t="s">
        <v>487</v>
      </c>
      <c r="B91" s="309" t="s">
        <v>488</v>
      </c>
      <c r="C91" s="268"/>
      <c r="D91" s="268"/>
      <c r="E91" s="268"/>
    </row>
    <row r="92" spans="1:5">
      <c r="A92" s="308" t="s">
        <v>489</v>
      </c>
      <c r="B92" s="309" t="s">
        <v>490</v>
      </c>
      <c r="C92" s="268"/>
      <c r="D92" s="268"/>
      <c r="E92" s="268"/>
    </row>
    <row r="93" spans="1:5">
      <c r="A93" s="308" t="s">
        <v>491</v>
      </c>
      <c r="B93" s="312" t="s">
        <v>492</v>
      </c>
      <c r="C93" s="268"/>
      <c r="D93" s="268"/>
      <c r="E93" s="268"/>
    </row>
    <row r="94" spans="1:5">
      <c r="A94" s="308" t="s">
        <v>493</v>
      </c>
      <c r="B94" s="312" t="s">
        <v>494</v>
      </c>
      <c r="C94" s="268"/>
      <c r="D94" s="268"/>
      <c r="E94" s="268"/>
    </row>
    <row r="95" spans="1:5">
      <c r="A95" s="308" t="s">
        <v>495</v>
      </c>
      <c r="B95" s="312" t="s">
        <v>496</v>
      </c>
      <c r="C95" s="268"/>
      <c r="D95" s="268"/>
      <c r="E95" s="268"/>
    </row>
    <row r="96" spans="1:5">
      <c r="A96" s="308" t="s">
        <v>497</v>
      </c>
      <c r="B96" s="312" t="s">
        <v>498</v>
      </c>
      <c r="C96" s="268"/>
      <c r="D96" s="268"/>
      <c r="E96" s="268"/>
    </row>
    <row r="97" spans="1:5">
      <c r="A97" s="308" t="s">
        <v>499</v>
      </c>
      <c r="B97" s="312" t="s">
        <v>500</v>
      </c>
      <c r="C97" s="268"/>
      <c r="D97" s="268"/>
      <c r="E97" s="268"/>
    </row>
    <row r="98" spans="1:5">
      <c r="A98" s="308" t="s">
        <v>501</v>
      </c>
      <c r="B98" s="312" t="s">
        <v>502</v>
      </c>
      <c r="C98" s="268"/>
      <c r="D98" s="268"/>
      <c r="E98" s="268"/>
    </row>
    <row r="99" spans="1:5">
      <c r="A99" s="308" t="s">
        <v>503</v>
      </c>
      <c r="B99" s="312" t="s">
        <v>504</v>
      </c>
      <c r="C99" s="268"/>
      <c r="D99" s="268"/>
      <c r="E99" s="268"/>
    </row>
    <row r="100" spans="1:5">
      <c r="A100" s="308" t="s">
        <v>505</v>
      </c>
      <c r="B100" s="312" t="s">
        <v>506</v>
      </c>
      <c r="C100" s="268"/>
      <c r="D100" s="268"/>
      <c r="E100" s="268"/>
    </row>
    <row r="101" spans="1:5">
      <c r="A101" s="308" t="s">
        <v>507</v>
      </c>
      <c r="B101" s="312" t="s">
        <v>508</v>
      </c>
      <c r="C101" s="268"/>
      <c r="D101" s="268"/>
      <c r="E101" s="268"/>
    </row>
    <row r="102" spans="1:5">
      <c r="A102" s="308" t="s">
        <v>509</v>
      </c>
      <c r="B102" s="312" t="s">
        <v>510</v>
      </c>
      <c r="C102" s="268"/>
      <c r="D102" s="268"/>
      <c r="E102" s="268"/>
    </row>
    <row r="103" spans="1:5">
      <c r="A103" s="308" t="s">
        <v>511</v>
      </c>
      <c r="B103" s="312" t="s">
        <v>512</v>
      </c>
      <c r="C103" s="268"/>
      <c r="D103" s="268"/>
      <c r="E103" s="268"/>
    </row>
    <row r="104" spans="1:5">
      <c r="A104" s="308" t="s">
        <v>513</v>
      </c>
      <c r="B104" s="312" t="s">
        <v>514</v>
      </c>
      <c r="C104" s="268"/>
      <c r="D104" s="268"/>
      <c r="E104" s="268"/>
    </row>
    <row r="105" spans="1:5">
      <c r="A105" s="308" t="s">
        <v>515</v>
      </c>
      <c r="B105" s="312" t="s">
        <v>516</v>
      </c>
      <c r="C105" s="268"/>
      <c r="D105" s="268"/>
      <c r="E105" s="268"/>
    </row>
    <row r="106" spans="1:5">
      <c r="A106" s="308" t="s">
        <v>517</v>
      </c>
      <c r="B106" s="312" t="s">
        <v>518</v>
      </c>
      <c r="C106" s="268"/>
      <c r="D106" s="268"/>
      <c r="E106" s="268"/>
    </row>
    <row r="107" spans="1:5">
      <c r="A107" s="308" t="s">
        <v>519</v>
      </c>
      <c r="B107" s="312" t="s">
        <v>520</v>
      </c>
      <c r="C107" s="268"/>
      <c r="D107" s="268"/>
      <c r="E107" s="268"/>
    </row>
    <row r="108" spans="1:5">
      <c r="A108" s="308" t="s">
        <v>521</v>
      </c>
      <c r="B108" s="312" t="s">
        <v>522</v>
      </c>
      <c r="C108" s="268"/>
      <c r="D108" s="268"/>
      <c r="E108" s="268"/>
    </row>
    <row r="109" spans="1:5" ht="18.75">
      <c r="A109" s="307">
        <v>3</v>
      </c>
      <c r="B109" s="314" t="s">
        <v>523</v>
      </c>
      <c r="C109" s="306"/>
      <c r="D109" s="306"/>
      <c r="E109" s="306"/>
    </row>
    <row r="110" spans="1:5">
      <c r="A110" s="308" t="s">
        <v>524</v>
      </c>
      <c r="B110" s="312" t="s">
        <v>525</v>
      </c>
      <c r="C110" s="268"/>
      <c r="D110" s="268"/>
      <c r="E110" s="268"/>
    </row>
    <row r="111" spans="1:5">
      <c r="A111" s="308" t="s">
        <v>526</v>
      </c>
      <c r="B111" s="312" t="s">
        <v>527</v>
      </c>
      <c r="C111" s="268"/>
      <c r="D111" s="268"/>
      <c r="E111" s="268"/>
    </row>
    <row r="112" spans="1:5">
      <c r="A112" s="308" t="s">
        <v>528</v>
      </c>
      <c r="B112" s="312" t="s">
        <v>529</v>
      </c>
      <c r="C112" s="268"/>
      <c r="D112" s="268"/>
      <c r="E112" s="268"/>
    </row>
    <row r="113" spans="1:5">
      <c r="A113" s="308" t="s">
        <v>530</v>
      </c>
      <c r="B113" s="312" t="s">
        <v>531</v>
      </c>
      <c r="C113" s="268"/>
      <c r="D113" s="268"/>
      <c r="E113" s="268"/>
    </row>
    <row r="114" spans="1:5">
      <c r="A114" s="308" t="s">
        <v>532</v>
      </c>
      <c r="B114" s="312" t="s">
        <v>533</v>
      </c>
      <c r="C114" s="268"/>
      <c r="D114" s="268"/>
      <c r="E114" s="268"/>
    </row>
    <row r="115" spans="1:5">
      <c r="A115" s="308" t="s">
        <v>534</v>
      </c>
      <c r="B115" s="312" t="s">
        <v>535</v>
      </c>
      <c r="C115" s="268"/>
      <c r="D115" s="268"/>
      <c r="E115" s="268"/>
    </row>
    <row r="116" spans="1:5">
      <c r="A116" s="308" t="s">
        <v>536</v>
      </c>
      <c r="B116" s="312" t="s">
        <v>537</v>
      </c>
      <c r="C116" s="268"/>
      <c r="D116" s="268"/>
      <c r="E116" s="268"/>
    </row>
    <row r="117" spans="1:5">
      <c r="A117" s="308" t="s">
        <v>538</v>
      </c>
      <c r="B117" s="312" t="s">
        <v>539</v>
      </c>
      <c r="C117" s="268"/>
      <c r="D117" s="268"/>
      <c r="E117" s="268"/>
    </row>
    <row r="118" spans="1:5" ht="25.5">
      <c r="A118" s="308" t="s">
        <v>540</v>
      </c>
      <c r="B118" s="312" t="s">
        <v>541</v>
      </c>
      <c r="C118" s="268"/>
      <c r="D118" s="268"/>
      <c r="E118" s="268"/>
    </row>
    <row r="119" spans="1:5">
      <c r="A119" s="313" t="s">
        <v>542</v>
      </c>
      <c r="B119" s="315" t="s">
        <v>543</v>
      </c>
      <c r="C119" s="268"/>
      <c r="D119" s="268"/>
      <c r="E119" s="268"/>
    </row>
    <row r="120" spans="1:5">
      <c r="A120" s="308" t="s">
        <v>544</v>
      </c>
      <c r="B120" s="312" t="s">
        <v>545</v>
      </c>
      <c r="C120" s="268"/>
      <c r="D120" s="268"/>
      <c r="E120" s="268"/>
    </row>
    <row r="121" spans="1:5">
      <c r="A121" s="308" t="s">
        <v>546</v>
      </c>
      <c r="B121" s="312" t="s">
        <v>547</v>
      </c>
      <c r="C121" s="268"/>
      <c r="D121" s="268"/>
      <c r="E121" s="268"/>
    </row>
    <row r="122" spans="1:5">
      <c r="A122" s="308" t="s">
        <v>548</v>
      </c>
      <c r="B122" s="312" t="s">
        <v>549</v>
      </c>
      <c r="C122" s="268"/>
      <c r="D122" s="268"/>
      <c r="E122" s="268"/>
    </row>
    <row r="123" spans="1:5">
      <c r="A123" s="308" t="s">
        <v>550</v>
      </c>
      <c r="B123" s="312" t="s">
        <v>551</v>
      </c>
      <c r="C123" s="268"/>
      <c r="D123" s="268"/>
      <c r="E123" s="268"/>
    </row>
    <row r="124" spans="1:5">
      <c r="A124" s="308" t="s">
        <v>552</v>
      </c>
      <c r="B124" s="312" t="s">
        <v>553</v>
      </c>
      <c r="C124" s="268"/>
      <c r="D124" s="268"/>
      <c r="E124" s="268"/>
    </row>
    <row r="125" spans="1:5">
      <c r="A125" s="308" t="s">
        <v>554</v>
      </c>
      <c r="B125" s="312" t="s">
        <v>555</v>
      </c>
      <c r="C125" s="268"/>
      <c r="D125" s="268"/>
      <c r="E125" s="268"/>
    </row>
    <row r="126" spans="1:5">
      <c r="A126" s="308" t="s">
        <v>556</v>
      </c>
      <c r="B126" s="316" t="s">
        <v>557</v>
      </c>
      <c r="C126" s="268"/>
      <c r="D126" s="268"/>
      <c r="E126" s="268"/>
    </row>
    <row r="127" spans="1:5">
      <c r="A127" s="308" t="s">
        <v>558</v>
      </c>
      <c r="B127" s="312" t="s">
        <v>559</v>
      </c>
      <c r="C127" s="268"/>
      <c r="D127" s="268"/>
      <c r="E127" s="268"/>
    </row>
    <row r="128" spans="1:5">
      <c r="A128" s="308" t="s">
        <v>560</v>
      </c>
      <c r="B128" s="312" t="s">
        <v>561</v>
      </c>
      <c r="C128" s="268"/>
      <c r="D128" s="268"/>
      <c r="E128" s="268"/>
    </row>
    <row r="129" spans="1:5">
      <c r="A129" s="308" t="s">
        <v>562</v>
      </c>
      <c r="B129" s="312" t="s">
        <v>563</v>
      </c>
      <c r="C129" s="268"/>
      <c r="D129" s="268"/>
      <c r="E129" s="268"/>
    </row>
    <row r="130" spans="1:5">
      <c r="A130" s="308" t="s">
        <v>564</v>
      </c>
      <c r="B130" s="312" t="s">
        <v>565</v>
      </c>
      <c r="C130" s="268"/>
      <c r="D130" s="268"/>
      <c r="E130" s="268"/>
    </row>
    <row r="131" spans="1:5">
      <c r="A131" s="308" t="s">
        <v>566</v>
      </c>
      <c r="B131" s="312" t="s">
        <v>567</v>
      </c>
      <c r="C131" s="268"/>
      <c r="D131" s="268"/>
      <c r="E131" s="268"/>
    </row>
    <row r="132" spans="1:5">
      <c r="A132" s="308" t="s">
        <v>568</v>
      </c>
      <c r="B132" s="312" t="s">
        <v>569</v>
      </c>
      <c r="C132" s="268"/>
      <c r="D132" s="268"/>
      <c r="E132" s="268"/>
    </row>
    <row r="133" spans="1:5">
      <c r="A133" s="308" t="s">
        <v>570</v>
      </c>
      <c r="B133" s="312" t="s">
        <v>571</v>
      </c>
      <c r="C133" s="268"/>
      <c r="D133" s="268"/>
      <c r="E133" s="268"/>
    </row>
    <row r="134" spans="1:5">
      <c r="A134" s="308" t="s">
        <v>572</v>
      </c>
      <c r="B134" s="312" t="s">
        <v>573</v>
      </c>
      <c r="C134" s="268"/>
      <c r="D134" s="268"/>
      <c r="E134" s="268"/>
    </row>
    <row r="135" spans="1:5">
      <c r="A135" s="308" t="s">
        <v>574</v>
      </c>
      <c r="B135" s="312" t="s">
        <v>575</v>
      </c>
      <c r="C135" s="268"/>
      <c r="D135" s="268"/>
      <c r="E135" s="268"/>
    </row>
    <row r="136" spans="1:5">
      <c r="A136" s="308" t="s">
        <v>576</v>
      </c>
      <c r="B136" s="316" t="s">
        <v>577</v>
      </c>
      <c r="C136" s="268"/>
      <c r="D136" s="268"/>
      <c r="E136" s="268"/>
    </row>
    <row r="137" spans="1:5">
      <c r="A137" s="308" t="s">
        <v>578</v>
      </c>
      <c r="B137" s="316" t="s">
        <v>579</v>
      </c>
      <c r="C137" s="268"/>
      <c r="D137" s="268"/>
      <c r="E137" s="268"/>
    </row>
    <row r="138" spans="1:5" ht="18.75">
      <c r="A138" s="307">
        <v>4</v>
      </c>
      <c r="B138" s="314" t="s">
        <v>580</v>
      </c>
      <c r="C138" s="306"/>
      <c r="D138" s="306"/>
      <c r="E138" s="306"/>
    </row>
    <row r="139" spans="1:5">
      <c r="A139" s="308" t="s">
        <v>581</v>
      </c>
      <c r="B139" s="312" t="s">
        <v>582</v>
      </c>
      <c r="C139" s="268"/>
      <c r="D139" s="268"/>
      <c r="E139" s="268"/>
    </row>
    <row r="140" spans="1:5">
      <c r="A140" s="308" t="s">
        <v>583</v>
      </c>
      <c r="B140" s="312" t="s">
        <v>584</v>
      </c>
      <c r="C140" s="268"/>
      <c r="D140" s="268"/>
      <c r="E140" s="268"/>
    </row>
    <row r="141" spans="1:5">
      <c r="A141" s="308" t="s">
        <v>585</v>
      </c>
      <c r="B141" s="312" t="s">
        <v>586</v>
      </c>
      <c r="C141" s="268"/>
      <c r="D141" s="268"/>
      <c r="E141" s="268"/>
    </row>
    <row r="142" spans="1:5">
      <c r="A142" s="308" t="s">
        <v>587</v>
      </c>
      <c r="B142" s="312" t="s">
        <v>588</v>
      </c>
      <c r="C142" s="268"/>
      <c r="D142" s="268"/>
      <c r="E142" s="268"/>
    </row>
    <row r="143" spans="1:5">
      <c r="A143" s="308" t="s">
        <v>589</v>
      </c>
      <c r="B143" s="312" t="s">
        <v>590</v>
      </c>
      <c r="C143" s="268"/>
      <c r="D143" s="268"/>
      <c r="E143" s="268"/>
    </row>
    <row r="144" spans="1:5">
      <c r="A144" s="308" t="s">
        <v>591</v>
      </c>
      <c r="B144" s="312" t="s">
        <v>592</v>
      </c>
      <c r="C144" s="268"/>
      <c r="D144" s="268"/>
      <c r="E144" s="268"/>
    </row>
    <row r="145" spans="1:5">
      <c r="A145" s="308" t="s">
        <v>593</v>
      </c>
      <c r="B145" s="312" t="s">
        <v>594</v>
      </c>
      <c r="C145" s="268"/>
      <c r="D145" s="268"/>
      <c r="E145" s="268"/>
    </row>
    <row r="146" spans="1:5">
      <c r="A146" s="308" t="s">
        <v>595</v>
      </c>
      <c r="B146" s="312" t="s">
        <v>596</v>
      </c>
      <c r="C146" s="268"/>
      <c r="D146" s="268"/>
      <c r="E146" s="268"/>
    </row>
    <row r="147" spans="1:5">
      <c r="A147" s="308" t="s">
        <v>597</v>
      </c>
      <c r="B147" s="312" t="s">
        <v>598</v>
      </c>
      <c r="C147" s="268"/>
      <c r="D147" s="268"/>
      <c r="E147" s="268"/>
    </row>
    <row r="148" spans="1:5">
      <c r="A148" s="308" t="s">
        <v>599</v>
      </c>
      <c r="B148" s="312" t="s">
        <v>600</v>
      </c>
      <c r="C148" s="268"/>
      <c r="D148" s="268"/>
      <c r="E148" s="268"/>
    </row>
    <row r="149" spans="1:5">
      <c r="A149" s="308" t="s">
        <v>601</v>
      </c>
      <c r="B149" s="312" t="s">
        <v>602</v>
      </c>
      <c r="C149" s="268"/>
      <c r="D149" s="268"/>
      <c r="E149" s="268"/>
    </row>
    <row r="150" spans="1:5">
      <c r="A150" s="308" t="s">
        <v>603</v>
      </c>
      <c r="B150" s="312" t="s">
        <v>604</v>
      </c>
      <c r="C150" s="268"/>
      <c r="D150" s="268"/>
      <c r="E150" s="268"/>
    </row>
    <row r="151" spans="1:5">
      <c r="A151" s="308" t="s">
        <v>605</v>
      </c>
      <c r="B151" s="312" t="s">
        <v>606</v>
      </c>
      <c r="C151" s="268"/>
      <c r="D151" s="268"/>
      <c r="E151" s="268"/>
    </row>
    <row r="152" spans="1:5">
      <c r="A152" s="308" t="s">
        <v>607</v>
      </c>
      <c r="B152" s="312" t="s">
        <v>608</v>
      </c>
      <c r="C152" s="268"/>
      <c r="D152" s="268"/>
      <c r="E152" s="268"/>
    </row>
    <row r="153" spans="1:5">
      <c r="A153" s="308" t="s">
        <v>609</v>
      </c>
      <c r="B153" s="312" t="s">
        <v>610</v>
      </c>
      <c r="C153" s="268"/>
      <c r="D153" s="268"/>
      <c r="E153" s="268"/>
    </row>
    <row r="154" spans="1:5">
      <c r="A154" s="308" t="s">
        <v>611</v>
      </c>
      <c r="B154" s="312" t="s">
        <v>612</v>
      </c>
      <c r="C154" s="268"/>
      <c r="D154" s="268"/>
      <c r="E154" s="268"/>
    </row>
    <row r="155" spans="1:5">
      <c r="A155" s="308" t="s">
        <v>613</v>
      </c>
      <c r="B155" s="312" t="s">
        <v>614</v>
      </c>
      <c r="C155" s="268"/>
      <c r="D155" s="268"/>
      <c r="E155" s="268"/>
    </row>
    <row r="156" spans="1:5">
      <c r="A156" s="308" t="s">
        <v>615</v>
      </c>
      <c r="B156" s="312" t="s">
        <v>616</v>
      </c>
      <c r="C156" s="268"/>
      <c r="D156" s="268"/>
      <c r="E156" s="268"/>
    </row>
    <row r="157" spans="1:5">
      <c r="A157" s="308" t="s">
        <v>617</v>
      </c>
      <c r="B157" s="312" t="s">
        <v>618</v>
      </c>
      <c r="C157" s="268"/>
      <c r="D157" s="268"/>
      <c r="E157" s="268"/>
    </row>
    <row r="158" spans="1:5">
      <c r="A158" s="308" t="s">
        <v>619</v>
      </c>
      <c r="B158" s="312" t="s">
        <v>620</v>
      </c>
      <c r="C158" s="268"/>
      <c r="D158" s="268"/>
      <c r="E158" s="268"/>
    </row>
    <row r="159" spans="1:5">
      <c r="A159" s="308" t="s">
        <v>621</v>
      </c>
      <c r="B159" s="312" t="s">
        <v>622</v>
      </c>
      <c r="C159" s="268"/>
      <c r="D159" s="268"/>
      <c r="E159" s="268"/>
    </row>
    <row r="160" spans="1:5">
      <c r="A160" s="308" t="s">
        <v>623</v>
      </c>
      <c r="B160" s="312" t="s">
        <v>624</v>
      </c>
      <c r="C160" s="268"/>
      <c r="D160" s="268"/>
      <c r="E160" s="268"/>
    </row>
    <row r="161" spans="1:5">
      <c r="A161" s="308" t="s">
        <v>625</v>
      </c>
      <c r="B161" s="312" t="s">
        <v>626</v>
      </c>
      <c r="C161" s="268"/>
      <c r="D161" s="268"/>
      <c r="E161" s="268"/>
    </row>
    <row r="162" spans="1:5">
      <c r="A162" s="308" t="s">
        <v>627</v>
      </c>
      <c r="B162" s="312" t="s">
        <v>628</v>
      </c>
      <c r="C162" s="268"/>
      <c r="D162" s="268"/>
      <c r="E162" s="268"/>
    </row>
    <row r="163" spans="1:5">
      <c r="A163" s="308" t="s">
        <v>629</v>
      </c>
      <c r="B163" s="312" t="s">
        <v>630</v>
      </c>
      <c r="C163" s="268"/>
      <c r="D163" s="268"/>
      <c r="E163" s="268"/>
    </row>
    <row r="164" spans="1:5">
      <c r="A164" s="308" t="s">
        <v>631</v>
      </c>
      <c r="B164" s="312" t="s">
        <v>632</v>
      </c>
      <c r="C164" s="268"/>
      <c r="D164" s="268"/>
      <c r="E164" s="268"/>
    </row>
    <row r="165" spans="1:5">
      <c r="A165" s="308" t="s">
        <v>633</v>
      </c>
      <c r="B165" s="312" t="s">
        <v>634</v>
      </c>
      <c r="C165" s="268"/>
      <c r="D165" s="268"/>
      <c r="E165" s="268"/>
    </row>
    <row r="166" spans="1:5">
      <c r="A166" s="308" t="s">
        <v>635</v>
      </c>
      <c r="B166" s="312" t="s">
        <v>636</v>
      </c>
      <c r="C166" s="268"/>
      <c r="D166" s="268"/>
      <c r="E166" s="268"/>
    </row>
    <row r="167" spans="1:5">
      <c r="A167" s="308" t="s">
        <v>637</v>
      </c>
      <c r="B167" s="312" t="s">
        <v>638</v>
      </c>
      <c r="C167" s="268"/>
      <c r="D167" s="268"/>
      <c r="E167" s="268"/>
    </row>
    <row r="168" spans="1:5">
      <c r="A168" s="308" t="s">
        <v>639</v>
      </c>
      <c r="B168" s="312" t="s">
        <v>640</v>
      </c>
      <c r="C168" s="268"/>
      <c r="D168" s="268"/>
      <c r="E168" s="268"/>
    </row>
    <row r="169" spans="1:5">
      <c r="A169" s="308" t="s">
        <v>641</v>
      </c>
      <c r="B169" s="312" t="s">
        <v>642</v>
      </c>
      <c r="C169" s="268"/>
      <c r="D169" s="268"/>
      <c r="E169" s="268"/>
    </row>
    <row r="170" spans="1:5">
      <c r="A170" s="308" t="s">
        <v>643</v>
      </c>
      <c r="B170" s="312" t="s">
        <v>644</v>
      </c>
      <c r="C170" s="268"/>
      <c r="D170" s="268"/>
      <c r="E170" s="268"/>
    </row>
    <row r="171" spans="1:5">
      <c r="A171" s="308" t="s">
        <v>645</v>
      </c>
      <c r="B171" s="312" t="s">
        <v>646</v>
      </c>
      <c r="C171" s="268"/>
      <c r="D171" s="268"/>
      <c r="E171" s="268"/>
    </row>
    <row r="172" spans="1:5">
      <c r="A172" s="308" t="s">
        <v>647</v>
      </c>
      <c r="B172" s="312" t="s">
        <v>648</v>
      </c>
      <c r="C172" s="268"/>
      <c r="D172" s="268"/>
      <c r="E172" s="268"/>
    </row>
    <row r="173" spans="1:5">
      <c r="A173" s="308" t="s">
        <v>649</v>
      </c>
      <c r="B173" s="312" t="s">
        <v>650</v>
      </c>
      <c r="C173" s="268"/>
      <c r="D173" s="268"/>
      <c r="E173" s="268"/>
    </row>
    <row r="174" spans="1:5">
      <c r="A174" s="308" t="s">
        <v>651</v>
      </c>
      <c r="B174" s="315" t="s">
        <v>652</v>
      </c>
      <c r="C174" s="268"/>
      <c r="D174" s="268"/>
      <c r="E174" s="268"/>
    </row>
    <row r="175" spans="1:5">
      <c r="A175" s="308" t="s">
        <v>653</v>
      </c>
      <c r="B175" s="312" t="s">
        <v>654</v>
      </c>
      <c r="C175" s="268"/>
      <c r="D175" s="268"/>
      <c r="E175" s="268"/>
    </row>
    <row r="176" spans="1:5">
      <c r="A176" s="308" t="s">
        <v>655</v>
      </c>
      <c r="B176" s="312" t="s">
        <v>656</v>
      </c>
      <c r="C176" s="268"/>
      <c r="D176" s="268"/>
      <c r="E176" s="268"/>
    </row>
    <row r="177" spans="1:5">
      <c r="A177" s="308" t="s">
        <v>657</v>
      </c>
      <c r="B177" s="312" t="s">
        <v>658</v>
      </c>
      <c r="C177" s="268"/>
      <c r="D177" s="268"/>
      <c r="E177" s="268"/>
    </row>
    <row r="178" spans="1:5">
      <c r="A178" s="308" t="s">
        <v>659</v>
      </c>
      <c r="B178" s="312" t="s">
        <v>660</v>
      </c>
      <c r="C178" s="268"/>
      <c r="D178" s="268"/>
      <c r="E178" s="268"/>
    </row>
    <row r="179" spans="1:5">
      <c r="A179" s="308" t="s">
        <v>661</v>
      </c>
      <c r="B179" s="312" t="s">
        <v>662</v>
      </c>
      <c r="C179" s="268"/>
      <c r="D179" s="268"/>
      <c r="E179" s="268"/>
    </row>
    <row r="180" spans="1:5">
      <c r="A180" s="308" t="s">
        <v>663</v>
      </c>
      <c r="B180" s="312" t="s">
        <v>664</v>
      </c>
      <c r="C180" s="268"/>
      <c r="D180" s="268"/>
      <c r="E180" s="268"/>
    </row>
    <row r="181" spans="1:5">
      <c r="A181" s="308" t="s">
        <v>665</v>
      </c>
      <c r="B181" s="312" t="s">
        <v>666</v>
      </c>
      <c r="C181" s="268"/>
      <c r="D181" s="268"/>
      <c r="E181" s="268"/>
    </row>
    <row r="182" spans="1:5">
      <c r="A182" s="308" t="s">
        <v>667</v>
      </c>
      <c r="B182" s="312" t="s">
        <v>668</v>
      </c>
      <c r="C182" s="268"/>
      <c r="D182" s="268"/>
      <c r="E182" s="268"/>
    </row>
    <row r="183" spans="1:5">
      <c r="A183" s="308" t="s">
        <v>669</v>
      </c>
      <c r="B183" s="312" t="s">
        <v>670</v>
      </c>
      <c r="C183" s="268"/>
      <c r="D183" s="268"/>
      <c r="E183" s="268"/>
    </row>
    <row r="184" spans="1:5">
      <c r="A184" s="308" t="s">
        <v>671</v>
      </c>
      <c r="B184" s="312" t="s">
        <v>672</v>
      </c>
      <c r="C184" s="268"/>
      <c r="D184" s="268"/>
      <c r="E184" s="268"/>
    </row>
    <row r="185" spans="1:5">
      <c r="A185" s="308" t="s">
        <v>673</v>
      </c>
      <c r="B185" s="312" t="s">
        <v>674</v>
      </c>
      <c r="C185" s="268"/>
      <c r="D185" s="268"/>
      <c r="E185" s="268"/>
    </row>
    <row r="186" spans="1:5" ht="18.75">
      <c r="A186" s="307">
        <v>5</v>
      </c>
      <c r="B186" s="314" t="s">
        <v>675</v>
      </c>
      <c r="C186" s="306"/>
      <c r="D186" s="306"/>
      <c r="E186" s="306"/>
    </row>
    <row r="187" spans="1:5" ht="25.5">
      <c r="A187" s="308" t="s">
        <v>676</v>
      </c>
      <c r="B187" s="312" t="s">
        <v>677</v>
      </c>
      <c r="C187" s="268"/>
      <c r="D187" s="268"/>
      <c r="E187" s="268"/>
    </row>
    <row r="188" spans="1:5" ht="25.5">
      <c r="A188" s="308" t="s">
        <v>678</v>
      </c>
      <c r="B188" s="312" t="s">
        <v>679</v>
      </c>
      <c r="C188" s="268"/>
      <c r="D188" s="268"/>
      <c r="E188" s="268"/>
    </row>
    <row r="189" spans="1:5">
      <c r="A189" s="308" t="s">
        <v>680</v>
      </c>
      <c r="B189" s="312" t="s">
        <v>681</v>
      </c>
      <c r="C189" s="268"/>
      <c r="D189" s="268"/>
      <c r="E189" s="268"/>
    </row>
    <row r="190" spans="1:5" ht="25.5">
      <c r="A190" s="313" t="s">
        <v>682</v>
      </c>
      <c r="B190" s="315" t="s">
        <v>683</v>
      </c>
      <c r="C190" s="268"/>
      <c r="D190" s="268"/>
      <c r="E190" s="268"/>
    </row>
    <row r="191" spans="1:5" ht="25.5">
      <c r="A191" s="313" t="s">
        <v>684</v>
      </c>
      <c r="B191" s="315" t="s">
        <v>685</v>
      </c>
      <c r="C191" s="268"/>
      <c r="D191" s="268"/>
      <c r="E191" s="268"/>
    </row>
    <row r="192" spans="1:5" ht="25.5">
      <c r="A192" s="313" t="s">
        <v>686</v>
      </c>
      <c r="B192" s="315" t="s">
        <v>683</v>
      </c>
      <c r="C192" s="268"/>
      <c r="D192" s="268"/>
      <c r="E192" s="268"/>
    </row>
    <row r="193" spans="1:5" ht="25.5">
      <c r="A193" s="313" t="s">
        <v>687</v>
      </c>
      <c r="B193" s="315" t="s">
        <v>688</v>
      </c>
      <c r="C193" s="268"/>
      <c r="D193" s="268"/>
      <c r="E193" s="268"/>
    </row>
    <row r="194" spans="1:5">
      <c r="A194" s="308" t="s">
        <v>689</v>
      </c>
      <c r="B194" s="312" t="s">
        <v>690</v>
      </c>
      <c r="C194" s="268"/>
      <c r="D194" s="268"/>
      <c r="E194" s="268"/>
    </row>
    <row r="195" spans="1:5">
      <c r="A195" s="308" t="s">
        <v>691</v>
      </c>
      <c r="B195" s="312" t="s">
        <v>692</v>
      </c>
      <c r="C195" s="268"/>
      <c r="D195" s="268"/>
      <c r="E195" s="268"/>
    </row>
    <row r="196" spans="1:5">
      <c r="A196" s="308" t="s">
        <v>693</v>
      </c>
      <c r="B196" s="312" t="s">
        <v>694</v>
      </c>
      <c r="C196" s="268"/>
      <c r="D196" s="268"/>
      <c r="E196" s="268"/>
    </row>
    <row r="197" spans="1:5">
      <c r="A197" s="308" t="s">
        <v>695</v>
      </c>
      <c r="B197" s="312" t="s">
        <v>696</v>
      </c>
      <c r="C197" s="268"/>
      <c r="D197" s="268"/>
      <c r="E197" s="268"/>
    </row>
    <row r="198" spans="1:5" ht="25.5">
      <c r="A198" s="308" t="s">
        <v>697</v>
      </c>
      <c r="B198" s="312" t="s">
        <v>698</v>
      </c>
      <c r="C198" s="268"/>
      <c r="D198" s="268"/>
      <c r="E198" s="268"/>
    </row>
    <row r="199" spans="1:5" ht="25.5">
      <c r="A199" s="308" t="s">
        <v>699</v>
      </c>
      <c r="B199" s="312" t="s">
        <v>700</v>
      </c>
      <c r="C199" s="268"/>
      <c r="D199" s="268"/>
      <c r="E199" s="268"/>
    </row>
    <row r="200" spans="1:5" ht="25.5">
      <c r="A200" s="308" t="s">
        <v>701</v>
      </c>
      <c r="B200" s="312" t="s">
        <v>702</v>
      </c>
      <c r="C200" s="268"/>
      <c r="D200" s="268"/>
      <c r="E200" s="268"/>
    </row>
    <row r="201" spans="1:5" ht="25.5">
      <c r="A201" s="308" t="s">
        <v>703</v>
      </c>
      <c r="B201" s="312" t="s">
        <v>704</v>
      </c>
      <c r="C201" s="268"/>
      <c r="D201" s="268"/>
      <c r="E201" s="268"/>
    </row>
    <row r="202" spans="1:5" ht="25.5">
      <c r="A202" s="308" t="s">
        <v>705</v>
      </c>
      <c r="B202" s="312" t="s">
        <v>706</v>
      </c>
      <c r="C202" s="268"/>
      <c r="D202" s="268"/>
      <c r="E202" s="268"/>
    </row>
    <row r="203" spans="1:5" ht="25.5">
      <c r="A203" s="308" t="s">
        <v>707</v>
      </c>
      <c r="B203" s="312" t="s">
        <v>708</v>
      </c>
      <c r="C203" s="268"/>
      <c r="D203" s="268"/>
      <c r="E203" s="268"/>
    </row>
    <row r="204" spans="1:5" ht="25.5">
      <c r="A204" s="308" t="s">
        <v>709</v>
      </c>
      <c r="B204" s="312" t="s">
        <v>710</v>
      </c>
      <c r="C204" s="268"/>
      <c r="D204" s="268"/>
      <c r="E204" s="268"/>
    </row>
    <row r="205" spans="1:5">
      <c r="A205" s="308" t="s">
        <v>711</v>
      </c>
      <c r="B205" s="312" t="s">
        <v>712</v>
      </c>
      <c r="C205" s="268"/>
      <c r="D205" s="268"/>
      <c r="E205" s="268"/>
    </row>
    <row r="206" spans="1:5" ht="25.5">
      <c r="A206" s="308" t="s">
        <v>713</v>
      </c>
      <c r="B206" s="312" t="s">
        <v>714</v>
      </c>
      <c r="C206" s="268"/>
      <c r="D206" s="268"/>
      <c r="E206" s="268"/>
    </row>
    <row r="207" spans="1:5">
      <c r="A207" s="308" t="s">
        <v>715</v>
      </c>
      <c r="B207" s="312" t="s">
        <v>716</v>
      </c>
      <c r="C207" s="268"/>
      <c r="D207" s="268"/>
      <c r="E207" s="268"/>
    </row>
    <row r="208" spans="1:5" ht="25.5">
      <c r="A208" s="308" t="s">
        <v>717</v>
      </c>
      <c r="B208" s="312" t="s">
        <v>718</v>
      </c>
      <c r="C208" s="268"/>
      <c r="D208" s="268"/>
      <c r="E208" s="268"/>
    </row>
    <row r="209" spans="1:5" ht="25.5">
      <c r="A209" s="308" t="s">
        <v>719</v>
      </c>
      <c r="B209" s="312" t="s">
        <v>720</v>
      </c>
      <c r="C209" s="268"/>
      <c r="D209" s="268"/>
      <c r="E209" s="268"/>
    </row>
    <row r="210" spans="1:5">
      <c r="A210" s="308" t="s">
        <v>721</v>
      </c>
      <c r="B210" s="312" t="s">
        <v>722</v>
      </c>
      <c r="C210" s="268"/>
      <c r="D210" s="268"/>
      <c r="E210" s="268"/>
    </row>
    <row r="211" spans="1:5">
      <c r="A211" s="308" t="s">
        <v>723</v>
      </c>
      <c r="B211" s="312" t="s">
        <v>724</v>
      </c>
      <c r="C211" s="268"/>
      <c r="D211" s="268"/>
      <c r="E211" s="268"/>
    </row>
    <row r="212" spans="1:5" ht="25.5">
      <c r="A212" s="313" t="s">
        <v>725</v>
      </c>
      <c r="B212" s="315" t="s">
        <v>726</v>
      </c>
      <c r="C212" s="268"/>
      <c r="D212" s="268"/>
      <c r="E212" s="268"/>
    </row>
    <row r="213" spans="1:5" ht="25.5">
      <c r="A213" s="313" t="s">
        <v>727</v>
      </c>
      <c r="B213" s="315" t="s">
        <v>728</v>
      </c>
      <c r="C213" s="268"/>
      <c r="D213" s="268"/>
      <c r="E213" s="268"/>
    </row>
    <row r="214" spans="1:5" ht="25.5">
      <c r="A214" s="308" t="s">
        <v>729</v>
      </c>
      <c r="B214" s="312" t="s">
        <v>730</v>
      </c>
      <c r="C214" s="268"/>
      <c r="D214" s="268"/>
      <c r="E214" s="268"/>
    </row>
    <row r="215" spans="1:5" ht="25.5">
      <c r="A215" s="308" t="s">
        <v>731</v>
      </c>
      <c r="B215" s="312" t="s">
        <v>732</v>
      </c>
      <c r="C215" s="268"/>
      <c r="D215" s="268"/>
      <c r="E215" s="268"/>
    </row>
    <row r="216" spans="1:5" ht="25.5">
      <c r="A216" s="308" t="s">
        <v>733</v>
      </c>
      <c r="B216" s="312" t="s">
        <v>734</v>
      </c>
      <c r="C216" s="268"/>
      <c r="D216" s="268"/>
      <c r="E216" s="268"/>
    </row>
    <row r="217" spans="1:5" ht="25.5">
      <c r="A217" s="308" t="s">
        <v>735</v>
      </c>
      <c r="B217" s="312" t="s">
        <v>736</v>
      </c>
      <c r="C217" s="268"/>
      <c r="D217" s="268"/>
      <c r="E217" s="268"/>
    </row>
    <row r="218" spans="1:5" ht="25.5">
      <c r="A218" s="308" t="s">
        <v>737</v>
      </c>
      <c r="B218" s="312" t="s">
        <v>738</v>
      </c>
      <c r="C218" s="268"/>
      <c r="D218" s="268"/>
      <c r="E218" s="268"/>
    </row>
    <row r="219" spans="1:5" ht="25.5">
      <c r="A219" s="313" t="s">
        <v>739</v>
      </c>
      <c r="B219" s="315" t="s">
        <v>740</v>
      </c>
      <c r="C219" s="268"/>
      <c r="D219" s="268"/>
      <c r="E219" s="268"/>
    </row>
    <row r="220" spans="1:5" ht="25.5">
      <c r="A220" s="313" t="s">
        <v>741</v>
      </c>
      <c r="B220" s="315" t="s">
        <v>742</v>
      </c>
      <c r="C220" s="268"/>
      <c r="D220" s="268"/>
      <c r="E220" s="268"/>
    </row>
    <row r="221" spans="1:5">
      <c r="A221" s="308" t="s">
        <v>743</v>
      </c>
      <c r="B221" s="316" t="s">
        <v>744</v>
      </c>
      <c r="C221" s="268"/>
      <c r="D221" s="268"/>
      <c r="E221" s="268"/>
    </row>
    <row r="222" spans="1:5">
      <c r="A222" s="308" t="s">
        <v>745</v>
      </c>
      <c r="B222" s="316" t="s">
        <v>744</v>
      </c>
      <c r="C222" s="268"/>
      <c r="D222" s="268"/>
      <c r="E222" s="268"/>
    </row>
    <row r="223" spans="1:5">
      <c r="A223" s="308" t="s">
        <v>746</v>
      </c>
      <c r="B223" s="316" t="s">
        <v>747</v>
      </c>
      <c r="C223" s="268"/>
      <c r="D223" s="268"/>
      <c r="E223" s="268"/>
    </row>
    <row r="224" spans="1:5">
      <c r="A224" s="308" t="s">
        <v>748</v>
      </c>
      <c r="B224" s="316" t="s">
        <v>749</v>
      </c>
      <c r="C224" s="268"/>
      <c r="D224" s="268"/>
      <c r="E224" s="268"/>
    </row>
    <row r="225" spans="1:5">
      <c r="A225" s="308" t="s">
        <v>750</v>
      </c>
      <c r="B225" s="312" t="s">
        <v>751</v>
      </c>
      <c r="C225" s="268"/>
      <c r="D225" s="268"/>
      <c r="E225" s="268"/>
    </row>
    <row r="226" spans="1:5">
      <c r="A226" s="308" t="s">
        <v>752</v>
      </c>
      <c r="B226" s="312" t="s">
        <v>753</v>
      </c>
      <c r="C226" s="268"/>
      <c r="D226" s="268"/>
      <c r="E226" s="268"/>
    </row>
    <row r="227" spans="1:5">
      <c r="A227" s="308" t="s">
        <v>754</v>
      </c>
      <c r="B227" s="312" t="s">
        <v>755</v>
      </c>
      <c r="C227" s="268"/>
      <c r="D227" s="268"/>
      <c r="E227" s="268"/>
    </row>
    <row r="228" spans="1:5">
      <c r="A228" s="308" t="s">
        <v>756</v>
      </c>
      <c r="B228" s="312" t="s">
        <v>757</v>
      </c>
      <c r="C228" s="268"/>
      <c r="D228" s="268"/>
      <c r="E228" s="268"/>
    </row>
    <row r="229" spans="1:5">
      <c r="A229" s="308" t="s">
        <v>758</v>
      </c>
      <c r="B229" s="312" t="s">
        <v>759</v>
      </c>
      <c r="C229" s="268"/>
      <c r="D229" s="268"/>
      <c r="E229" s="268"/>
    </row>
    <row r="230" spans="1:5">
      <c r="A230" s="308" t="s">
        <v>760</v>
      </c>
      <c r="B230" s="312" t="s">
        <v>761</v>
      </c>
      <c r="C230" s="268"/>
      <c r="D230" s="268"/>
      <c r="E230" s="268"/>
    </row>
    <row r="231" spans="1:5" ht="25.5">
      <c r="A231" s="308" t="s">
        <v>762</v>
      </c>
      <c r="B231" s="312" t="s">
        <v>763</v>
      </c>
      <c r="C231" s="268"/>
      <c r="D231" s="268"/>
      <c r="E231" s="268"/>
    </row>
    <row r="232" spans="1:5" ht="25.5">
      <c r="A232" s="308" t="s">
        <v>764</v>
      </c>
      <c r="B232" s="312" t="s">
        <v>765</v>
      </c>
      <c r="C232" s="268"/>
      <c r="D232" s="268"/>
      <c r="E232" s="268"/>
    </row>
    <row r="233" spans="1:5" ht="25.5">
      <c r="A233" s="308" t="s">
        <v>766</v>
      </c>
      <c r="B233" s="312" t="s">
        <v>767</v>
      </c>
      <c r="C233" s="268"/>
      <c r="D233" s="268"/>
      <c r="E233" s="268"/>
    </row>
    <row r="234" spans="1:5" ht="25.5">
      <c r="A234" s="308" t="s">
        <v>768</v>
      </c>
      <c r="B234" s="312" t="s">
        <v>769</v>
      </c>
      <c r="C234" s="268"/>
      <c r="D234" s="268"/>
      <c r="E234" s="268"/>
    </row>
    <row r="235" spans="1:5">
      <c r="A235" s="308" t="s">
        <v>770</v>
      </c>
      <c r="B235" s="312" t="s">
        <v>771</v>
      </c>
      <c r="C235" s="268"/>
      <c r="D235" s="268"/>
      <c r="E235" s="268"/>
    </row>
    <row r="236" spans="1:5">
      <c r="A236" s="308" t="s">
        <v>772</v>
      </c>
      <c r="B236" s="312" t="s">
        <v>773</v>
      </c>
      <c r="C236" s="268"/>
      <c r="D236" s="268"/>
      <c r="E236" s="268"/>
    </row>
    <row r="237" spans="1:5" ht="25.5">
      <c r="A237" s="308" t="s">
        <v>774</v>
      </c>
      <c r="B237" s="312" t="s">
        <v>775</v>
      </c>
      <c r="C237" s="268"/>
      <c r="D237" s="268"/>
      <c r="E237" s="268"/>
    </row>
    <row r="238" spans="1:5" ht="25.5">
      <c r="A238" s="308" t="s">
        <v>776</v>
      </c>
      <c r="B238" s="312" t="s">
        <v>777</v>
      </c>
      <c r="C238" s="268"/>
      <c r="D238" s="268"/>
      <c r="E238" s="268"/>
    </row>
    <row r="239" spans="1:5">
      <c r="A239" s="308" t="s">
        <v>778</v>
      </c>
      <c r="B239" s="312" t="s">
        <v>779</v>
      </c>
      <c r="C239" s="268"/>
      <c r="D239" s="268"/>
      <c r="E239" s="268"/>
    </row>
    <row r="240" spans="1:5">
      <c r="A240" s="308" t="s">
        <v>780</v>
      </c>
      <c r="B240" s="312" t="s">
        <v>781</v>
      </c>
      <c r="C240" s="268"/>
      <c r="D240" s="268"/>
      <c r="E240" s="268"/>
    </row>
    <row r="241" spans="1:5">
      <c r="A241" s="308" t="s">
        <v>782</v>
      </c>
      <c r="B241" s="312" t="s">
        <v>783</v>
      </c>
      <c r="C241" s="268"/>
      <c r="D241" s="268"/>
      <c r="E241" s="268"/>
    </row>
    <row r="242" spans="1:5">
      <c r="A242" s="308" t="s">
        <v>784</v>
      </c>
      <c r="B242" s="312" t="s">
        <v>785</v>
      </c>
      <c r="C242" s="268"/>
      <c r="D242" s="268"/>
      <c r="E242" s="268"/>
    </row>
    <row r="243" spans="1:5">
      <c r="A243" s="308" t="s">
        <v>786</v>
      </c>
      <c r="B243" s="312" t="s">
        <v>787</v>
      </c>
      <c r="C243" s="268"/>
      <c r="D243" s="268"/>
      <c r="E243" s="268"/>
    </row>
    <row r="244" spans="1:5">
      <c r="A244" s="308" t="s">
        <v>788</v>
      </c>
      <c r="B244" s="312" t="s">
        <v>789</v>
      </c>
      <c r="C244" s="268"/>
      <c r="D244" s="268"/>
      <c r="E244" s="268"/>
    </row>
    <row r="245" spans="1:5">
      <c r="A245" s="308" t="s">
        <v>790</v>
      </c>
      <c r="B245" s="312" t="s">
        <v>791</v>
      </c>
      <c r="C245" s="268"/>
      <c r="D245" s="268"/>
      <c r="E245" s="268"/>
    </row>
    <row r="246" spans="1:5">
      <c r="A246" s="308" t="s">
        <v>792</v>
      </c>
      <c r="B246" s="312" t="s">
        <v>793</v>
      </c>
      <c r="C246" s="268"/>
      <c r="D246" s="268"/>
      <c r="E246" s="268"/>
    </row>
    <row r="247" spans="1:5">
      <c r="A247" s="308" t="s">
        <v>794</v>
      </c>
      <c r="B247" s="312" t="s">
        <v>795</v>
      </c>
      <c r="C247" s="268"/>
      <c r="D247" s="268"/>
      <c r="E247" s="268"/>
    </row>
    <row r="248" spans="1:5">
      <c r="A248" s="308" t="s">
        <v>796</v>
      </c>
      <c r="B248" s="312" t="s">
        <v>797</v>
      </c>
      <c r="C248" s="268"/>
      <c r="D248" s="268"/>
      <c r="E248" s="268"/>
    </row>
    <row r="249" spans="1:5">
      <c r="A249" s="308" t="s">
        <v>798</v>
      </c>
      <c r="B249" s="312" t="s">
        <v>799</v>
      </c>
      <c r="C249" s="268"/>
      <c r="D249" s="268"/>
      <c r="E249" s="268"/>
    </row>
    <row r="250" spans="1:5">
      <c r="A250" s="308" t="s">
        <v>800</v>
      </c>
      <c r="B250" s="312" t="s">
        <v>801</v>
      </c>
      <c r="C250" s="268"/>
      <c r="D250" s="268"/>
      <c r="E250" s="268"/>
    </row>
    <row r="251" spans="1:5">
      <c r="A251" s="308" t="s">
        <v>802</v>
      </c>
      <c r="B251" s="312" t="s">
        <v>803</v>
      </c>
      <c r="C251" s="268"/>
      <c r="D251" s="268"/>
      <c r="E251" s="268"/>
    </row>
    <row r="252" spans="1:5">
      <c r="A252" s="308" t="s">
        <v>804</v>
      </c>
      <c r="B252" s="312" t="s">
        <v>805</v>
      </c>
      <c r="C252" s="268"/>
      <c r="D252" s="268"/>
      <c r="E252" s="268"/>
    </row>
    <row r="253" spans="1:5">
      <c r="A253" s="308" t="s">
        <v>806</v>
      </c>
      <c r="B253" s="312" t="s">
        <v>807</v>
      </c>
      <c r="C253" s="268"/>
      <c r="D253" s="268"/>
      <c r="E253" s="268"/>
    </row>
    <row r="254" spans="1:5">
      <c r="A254" s="308" t="s">
        <v>808</v>
      </c>
      <c r="B254" s="312" t="s">
        <v>809</v>
      </c>
      <c r="C254" s="268"/>
      <c r="D254" s="268"/>
      <c r="E254" s="268"/>
    </row>
    <row r="255" spans="1:5">
      <c r="A255" s="308" t="s">
        <v>810</v>
      </c>
      <c r="B255" s="312" t="s">
        <v>811</v>
      </c>
      <c r="C255" s="268"/>
      <c r="D255" s="268"/>
      <c r="E255" s="268"/>
    </row>
    <row r="256" spans="1:5">
      <c r="A256" s="308" t="s">
        <v>812</v>
      </c>
      <c r="B256" s="312" t="s">
        <v>813</v>
      </c>
      <c r="C256" s="268"/>
      <c r="D256" s="268"/>
      <c r="E256" s="268"/>
    </row>
    <row r="257" spans="1:5">
      <c r="A257" s="308" t="s">
        <v>814</v>
      </c>
      <c r="B257" s="316" t="s">
        <v>815</v>
      </c>
      <c r="C257" s="268"/>
      <c r="D257" s="268"/>
      <c r="E257" s="268"/>
    </row>
    <row r="258" spans="1:5">
      <c r="A258" s="308" t="s">
        <v>816</v>
      </c>
      <c r="B258" s="316" t="s">
        <v>817</v>
      </c>
      <c r="C258" s="268"/>
      <c r="D258" s="268"/>
      <c r="E258" s="268"/>
    </row>
    <row r="259" spans="1:5">
      <c r="A259" s="308" t="s">
        <v>818</v>
      </c>
      <c r="B259" s="316" t="s">
        <v>819</v>
      </c>
      <c r="C259" s="268"/>
      <c r="D259" s="268"/>
      <c r="E259" s="268"/>
    </row>
    <row r="260" spans="1:5">
      <c r="A260" s="308" t="s">
        <v>820</v>
      </c>
      <c r="B260" s="316" t="s">
        <v>821</v>
      </c>
      <c r="C260" s="268"/>
      <c r="D260" s="268"/>
      <c r="E260" s="268"/>
    </row>
    <row r="261" spans="1:5">
      <c r="A261" s="308" t="s">
        <v>822</v>
      </c>
      <c r="B261" s="312" t="s">
        <v>823</v>
      </c>
      <c r="C261" s="268"/>
      <c r="D261" s="268"/>
      <c r="E261" s="268"/>
    </row>
    <row r="262" spans="1:5">
      <c r="A262" s="308" t="s">
        <v>824</v>
      </c>
      <c r="B262" s="312" t="s">
        <v>825</v>
      </c>
      <c r="C262" s="268"/>
      <c r="D262" s="268"/>
      <c r="E262" s="268"/>
    </row>
    <row r="263" spans="1:5">
      <c r="A263" s="308" t="s">
        <v>826</v>
      </c>
      <c r="B263" s="316" t="s">
        <v>827</v>
      </c>
      <c r="C263" s="268"/>
      <c r="D263" s="268"/>
      <c r="E263" s="268"/>
    </row>
    <row r="264" spans="1:5">
      <c r="A264" s="308" t="s">
        <v>828</v>
      </c>
      <c r="B264" s="316" t="s">
        <v>829</v>
      </c>
      <c r="C264" s="268"/>
      <c r="D264" s="268"/>
      <c r="E264" s="268"/>
    </row>
    <row r="265" spans="1:5">
      <c r="A265" s="308" t="s">
        <v>830</v>
      </c>
      <c r="B265" s="316" t="s">
        <v>831</v>
      </c>
      <c r="C265" s="268"/>
      <c r="D265" s="268"/>
      <c r="E265" s="268"/>
    </row>
    <row r="266" spans="1:5">
      <c r="A266" s="308" t="s">
        <v>832</v>
      </c>
      <c r="B266" s="316" t="s">
        <v>833</v>
      </c>
      <c r="C266" s="268"/>
      <c r="D266" s="268"/>
      <c r="E266" s="268"/>
    </row>
    <row r="267" spans="1:5" ht="18.75">
      <c r="A267" s="307">
        <v>6</v>
      </c>
      <c r="B267" s="314" t="s">
        <v>834</v>
      </c>
      <c r="C267" s="306"/>
      <c r="D267" s="306"/>
      <c r="E267" s="306"/>
    </row>
    <row r="268" spans="1:5">
      <c r="A268" s="308" t="s">
        <v>835</v>
      </c>
      <c r="B268" s="316" t="s">
        <v>836</v>
      </c>
      <c r="C268" s="268"/>
      <c r="D268" s="268"/>
      <c r="E268" s="268"/>
    </row>
    <row r="269" spans="1:5">
      <c r="A269" s="308" t="s">
        <v>837</v>
      </c>
      <c r="B269" s="316" t="s">
        <v>838</v>
      </c>
      <c r="C269" s="268"/>
      <c r="D269" s="268"/>
      <c r="E269" s="268"/>
    </row>
    <row r="270" spans="1:5">
      <c r="A270" s="308" t="s">
        <v>839</v>
      </c>
      <c r="B270" s="312" t="s">
        <v>840</v>
      </c>
      <c r="C270" s="268"/>
      <c r="D270" s="268"/>
      <c r="E270" s="268"/>
    </row>
    <row r="271" spans="1:5">
      <c r="A271" s="308" t="s">
        <v>841</v>
      </c>
      <c r="B271" s="312" t="s">
        <v>842</v>
      </c>
      <c r="C271" s="268"/>
      <c r="D271" s="268"/>
      <c r="E271" s="268"/>
    </row>
    <row r="272" spans="1:5">
      <c r="A272" s="308" t="s">
        <v>843</v>
      </c>
      <c r="B272" s="312" t="s">
        <v>844</v>
      </c>
      <c r="C272" s="268"/>
      <c r="D272" s="268"/>
      <c r="E272" s="268"/>
    </row>
    <row r="273" spans="1:5" ht="25.5">
      <c r="A273" s="308" t="s">
        <v>845</v>
      </c>
      <c r="B273" s="312" t="s">
        <v>846</v>
      </c>
      <c r="C273" s="268"/>
      <c r="D273" s="268"/>
      <c r="E273" s="268"/>
    </row>
    <row r="274" spans="1:5" ht="25.5">
      <c r="A274" s="308" t="s">
        <v>847</v>
      </c>
      <c r="B274" s="312" t="s">
        <v>848</v>
      </c>
      <c r="C274" s="268"/>
      <c r="D274" s="268"/>
      <c r="E274" s="268"/>
    </row>
    <row r="275" spans="1:5">
      <c r="A275" s="308" t="s">
        <v>849</v>
      </c>
      <c r="B275" s="312" t="s">
        <v>850</v>
      </c>
      <c r="C275" s="268"/>
      <c r="D275" s="268"/>
      <c r="E275" s="268"/>
    </row>
    <row r="276" spans="1:5">
      <c r="A276" s="308" t="s">
        <v>851</v>
      </c>
      <c r="B276" s="316" t="s">
        <v>852</v>
      </c>
      <c r="C276" s="268"/>
      <c r="D276" s="268"/>
      <c r="E276" s="268"/>
    </row>
    <row r="277" spans="1:5">
      <c r="A277" s="308" t="s">
        <v>853</v>
      </c>
      <c r="B277" s="316" t="s">
        <v>854</v>
      </c>
      <c r="C277" s="268"/>
      <c r="D277" s="268"/>
      <c r="E277" s="268"/>
    </row>
    <row r="278" spans="1:5">
      <c r="A278" s="308" t="s">
        <v>855</v>
      </c>
      <c r="B278" s="316" t="s">
        <v>856</v>
      </c>
      <c r="C278" s="268"/>
      <c r="D278" s="268"/>
      <c r="E278" s="268"/>
    </row>
    <row r="279" spans="1:5">
      <c r="A279" s="308" t="s">
        <v>857</v>
      </c>
      <c r="B279" s="316" t="s">
        <v>858</v>
      </c>
      <c r="C279" s="268"/>
      <c r="D279" s="268"/>
      <c r="E279" s="268"/>
    </row>
    <row r="280" spans="1:5">
      <c r="A280" s="308" t="s">
        <v>859</v>
      </c>
      <c r="B280" s="316" t="s">
        <v>860</v>
      </c>
      <c r="C280" s="268"/>
      <c r="D280" s="268"/>
      <c r="E280" s="268"/>
    </row>
    <row r="281" spans="1:5">
      <c r="A281" s="308" t="s">
        <v>861</v>
      </c>
      <c r="B281" s="316" t="s">
        <v>862</v>
      </c>
      <c r="C281" s="268"/>
      <c r="D281" s="268"/>
      <c r="E281" s="268"/>
    </row>
    <row r="282" spans="1:5">
      <c r="A282" s="308" t="s">
        <v>863</v>
      </c>
      <c r="B282" s="316" t="s">
        <v>864</v>
      </c>
      <c r="C282" s="268"/>
      <c r="D282" s="268"/>
      <c r="E282" s="268"/>
    </row>
    <row r="283" spans="1:5">
      <c r="A283" s="308" t="s">
        <v>865</v>
      </c>
      <c r="B283" s="312" t="s">
        <v>866</v>
      </c>
      <c r="C283" s="268"/>
      <c r="D283" s="268"/>
      <c r="E283" s="268"/>
    </row>
    <row r="284" spans="1:5">
      <c r="A284" s="313" t="s">
        <v>867</v>
      </c>
      <c r="B284" s="315" t="s">
        <v>868</v>
      </c>
      <c r="C284" s="268"/>
      <c r="D284" s="268"/>
      <c r="E284" s="268"/>
    </row>
    <row r="285" spans="1:5">
      <c r="A285" s="313" t="s">
        <v>869</v>
      </c>
      <c r="B285" s="315" t="s">
        <v>870</v>
      </c>
      <c r="C285" s="268"/>
      <c r="D285" s="268"/>
      <c r="E285" s="268"/>
    </row>
    <row r="286" spans="1:5">
      <c r="A286" s="308" t="s">
        <v>871</v>
      </c>
      <c r="B286" s="315" t="s">
        <v>872</v>
      </c>
      <c r="C286" s="268"/>
      <c r="D286" s="268"/>
      <c r="E286" s="268"/>
    </row>
    <row r="287" spans="1:5">
      <c r="A287" s="308" t="s">
        <v>873</v>
      </c>
      <c r="B287" s="312" t="s">
        <v>874</v>
      </c>
      <c r="C287" s="268"/>
      <c r="D287" s="268"/>
      <c r="E287" s="268"/>
    </row>
    <row r="288" spans="1:5">
      <c r="A288" s="308" t="s">
        <v>875</v>
      </c>
      <c r="B288" s="312" t="s">
        <v>876</v>
      </c>
      <c r="C288" s="268"/>
      <c r="D288" s="268"/>
      <c r="E288" s="268"/>
    </row>
    <row r="289" spans="1:5">
      <c r="A289" s="308" t="s">
        <v>877</v>
      </c>
      <c r="B289" s="312" t="s">
        <v>878</v>
      </c>
      <c r="C289" s="268"/>
      <c r="D289" s="268"/>
      <c r="E289" s="268"/>
    </row>
    <row r="290" spans="1:5">
      <c r="A290" s="308" t="s">
        <v>879</v>
      </c>
      <c r="B290" s="312" t="s">
        <v>880</v>
      </c>
      <c r="C290" s="268"/>
      <c r="D290" s="268"/>
      <c r="E290" s="268"/>
    </row>
    <row r="291" spans="1:5">
      <c r="A291" s="308" t="s">
        <v>881</v>
      </c>
      <c r="B291" s="312" t="s">
        <v>882</v>
      </c>
      <c r="C291" s="268"/>
      <c r="D291" s="268"/>
      <c r="E291" s="268"/>
    </row>
    <row r="292" spans="1:5">
      <c r="A292" s="308" t="s">
        <v>883</v>
      </c>
      <c r="B292" s="312" t="s">
        <v>884</v>
      </c>
      <c r="C292" s="268"/>
      <c r="D292" s="268"/>
      <c r="E292" s="268"/>
    </row>
    <row r="293" spans="1:5">
      <c r="A293" s="308" t="s">
        <v>885</v>
      </c>
      <c r="B293" s="312" t="s">
        <v>886</v>
      </c>
      <c r="C293" s="268"/>
      <c r="D293" s="268"/>
      <c r="E293" s="268"/>
    </row>
    <row r="294" spans="1:5">
      <c r="A294" s="308" t="s">
        <v>887</v>
      </c>
      <c r="B294" s="312" t="s">
        <v>888</v>
      </c>
      <c r="C294" s="268"/>
      <c r="D294" s="268"/>
      <c r="E294" s="268"/>
    </row>
    <row r="295" spans="1:5">
      <c r="A295" s="308" t="s">
        <v>889</v>
      </c>
      <c r="B295" s="312" t="s">
        <v>890</v>
      </c>
      <c r="C295" s="268"/>
      <c r="D295" s="268"/>
      <c r="E295" s="268"/>
    </row>
    <row r="296" spans="1:5">
      <c r="A296" s="308" t="s">
        <v>891</v>
      </c>
      <c r="B296" s="312" t="s">
        <v>892</v>
      </c>
      <c r="C296" s="268"/>
      <c r="D296" s="268"/>
      <c r="E296" s="268"/>
    </row>
    <row r="297" spans="1:5">
      <c r="A297" s="308" t="s">
        <v>893</v>
      </c>
      <c r="B297" s="312" t="s">
        <v>894</v>
      </c>
      <c r="C297" s="268"/>
      <c r="D297" s="268"/>
      <c r="E297" s="268"/>
    </row>
    <row r="298" spans="1:5">
      <c r="A298" s="308" t="s">
        <v>895</v>
      </c>
      <c r="B298" s="312" t="s">
        <v>896</v>
      </c>
      <c r="C298" s="268"/>
      <c r="D298" s="268"/>
      <c r="E298" s="268"/>
    </row>
    <row r="299" spans="1:5">
      <c r="A299" s="308" t="s">
        <v>897</v>
      </c>
      <c r="B299" s="312" t="s">
        <v>898</v>
      </c>
      <c r="C299" s="268"/>
      <c r="D299" s="268"/>
      <c r="E299" s="268"/>
    </row>
    <row r="300" spans="1:5">
      <c r="A300" s="308" t="s">
        <v>899</v>
      </c>
      <c r="B300" s="312" t="s">
        <v>900</v>
      </c>
      <c r="C300" s="268"/>
      <c r="D300" s="268"/>
      <c r="E300" s="268"/>
    </row>
    <row r="301" spans="1:5">
      <c r="A301" s="308" t="s">
        <v>901</v>
      </c>
      <c r="B301" s="312" t="s">
        <v>902</v>
      </c>
      <c r="C301" s="268"/>
      <c r="D301" s="268"/>
      <c r="E301" s="268"/>
    </row>
    <row r="302" spans="1:5">
      <c r="A302" s="308" t="s">
        <v>903</v>
      </c>
      <c r="B302" s="312" t="s">
        <v>904</v>
      </c>
      <c r="C302" s="268"/>
      <c r="D302" s="268"/>
      <c r="E302" s="268"/>
    </row>
    <row r="303" spans="1:5">
      <c r="A303" s="308" t="s">
        <v>905</v>
      </c>
      <c r="B303" s="312" t="s">
        <v>906</v>
      </c>
      <c r="C303" s="268"/>
      <c r="D303" s="268"/>
      <c r="E303" s="268"/>
    </row>
    <row r="304" spans="1:5">
      <c r="A304" s="308" t="s">
        <v>907</v>
      </c>
      <c r="B304" s="312" t="s">
        <v>908</v>
      </c>
      <c r="C304" s="268"/>
      <c r="D304" s="268"/>
      <c r="E304" s="268"/>
    </row>
    <row r="305" spans="1:5">
      <c r="A305" s="308" t="s">
        <v>909</v>
      </c>
      <c r="B305" s="312" t="s">
        <v>910</v>
      </c>
      <c r="C305" s="268"/>
      <c r="D305" s="268"/>
      <c r="E305" s="268"/>
    </row>
    <row r="306" spans="1:5">
      <c r="A306" s="308" t="s">
        <v>911</v>
      </c>
      <c r="B306" s="312" t="s">
        <v>912</v>
      </c>
      <c r="C306" s="268"/>
      <c r="D306" s="268"/>
      <c r="E306" s="268"/>
    </row>
    <row r="307" spans="1:5">
      <c r="A307" s="308" t="s">
        <v>913</v>
      </c>
      <c r="B307" s="316" t="s">
        <v>914</v>
      </c>
      <c r="C307" s="268"/>
      <c r="D307" s="268"/>
      <c r="E307" s="268"/>
    </row>
    <row r="308" spans="1:5">
      <c r="A308" s="308" t="s">
        <v>915</v>
      </c>
      <c r="B308" s="316" t="s">
        <v>916</v>
      </c>
      <c r="C308" s="268"/>
      <c r="D308" s="268"/>
      <c r="E308" s="268"/>
    </row>
    <row r="309" spans="1:5">
      <c r="A309" s="308" t="s">
        <v>917</v>
      </c>
      <c r="B309" s="316" t="s">
        <v>918</v>
      </c>
      <c r="C309" s="268"/>
      <c r="D309" s="268"/>
      <c r="E309" s="268"/>
    </row>
    <row r="310" spans="1:5" ht="25.5">
      <c r="A310" s="308" t="s">
        <v>919</v>
      </c>
      <c r="B310" s="316" t="s">
        <v>920</v>
      </c>
      <c r="C310" s="268"/>
      <c r="D310" s="268"/>
      <c r="E310" s="268"/>
    </row>
    <row r="311" spans="1:5" ht="25.5">
      <c r="A311" s="308" t="s">
        <v>921</v>
      </c>
      <c r="B311" s="316" t="s">
        <v>922</v>
      </c>
      <c r="C311" s="268"/>
      <c r="D311" s="268"/>
      <c r="E311" s="268"/>
    </row>
    <row r="312" spans="1:5">
      <c r="A312" s="308" t="s">
        <v>923</v>
      </c>
      <c r="B312" s="316" t="s">
        <v>924</v>
      </c>
      <c r="C312" s="268"/>
      <c r="D312" s="268"/>
      <c r="E312" s="268"/>
    </row>
    <row r="313" spans="1:5">
      <c r="A313" s="308" t="s">
        <v>925</v>
      </c>
      <c r="B313" s="316" t="s">
        <v>926</v>
      </c>
      <c r="C313" s="268"/>
      <c r="D313" s="268"/>
      <c r="E313" s="268"/>
    </row>
    <row r="314" spans="1:5" ht="18.75">
      <c r="A314" s="307">
        <v>7</v>
      </c>
      <c r="B314" s="314" t="s">
        <v>927</v>
      </c>
      <c r="C314" s="306"/>
      <c r="D314" s="306"/>
      <c r="E314" s="306"/>
    </row>
    <row r="315" spans="1:5">
      <c r="A315" s="308" t="s">
        <v>928</v>
      </c>
      <c r="B315" s="316" t="s">
        <v>929</v>
      </c>
      <c r="C315" s="268"/>
      <c r="D315" s="268"/>
      <c r="E315" s="268"/>
    </row>
    <row r="316" spans="1:5">
      <c r="A316" s="308" t="s">
        <v>930</v>
      </c>
      <c r="B316" s="316" t="s">
        <v>931</v>
      </c>
      <c r="C316" s="268"/>
      <c r="D316" s="268"/>
      <c r="E316" s="268"/>
    </row>
    <row r="317" spans="1:5">
      <c r="A317" s="308" t="s">
        <v>932</v>
      </c>
      <c r="B317" s="316" t="s">
        <v>933</v>
      </c>
      <c r="C317" s="268"/>
      <c r="D317" s="268"/>
      <c r="E317" s="268"/>
    </row>
    <row r="318" spans="1:5">
      <c r="A318" s="308" t="s">
        <v>934</v>
      </c>
      <c r="B318" s="316" t="s">
        <v>935</v>
      </c>
      <c r="C318" s="268"/>
      <c r="D318" s="268"/>
      <c r="E318" s="268"/>
    </row>
    <row r="319" spans="1:5">
      <c r="A319" s="308" t="s">
        <v>936</v>
      </c>
      <c r="B319" s="316" t="s">
        <v>937</v>
      </c>
      <c r="C319" s="268"/>
      <c r="D319" s="268"/>
      <c r="E319" s="268"/>
    </row>
    <row r="320" spans="1:5">
      <c r="A320" s="308" t="s">
        <v>938</v>
      </c>
      <c r="B320" s="316" t="s">
        <v>939</v>
      </c>
      <c r="C320" s="268"/>
      <c r="D320" s="268"/>
      <c r="E320" s="268"/>
    </row>
    <row r="321" spans="1:5">
      <c r="A321" s="308" t="s">
        <v>940</v>
      </c>
      <c r="B321" s="316" t="s">
        <v>941</v>
      </c>
      <c r="C321" s="268"/>
      <c r="D321" s="268"/>
      <c r="E321" s="268"/>
    </row>
    <row r="322" spans="1:5">
      <c r="A322" s="308" t="s">
        <v>942</v>
      </c>
      <c r="B322" s="315" t="s">
        <v>943</v>
      </c>
      <c r="C322" s="268"/>
      <c r="D322" s="268"/>
      <c r="E322" s="268"/>
    </row>
    <row r="323" spans="1:5">
      <c r="A323" s="308" t="s">
        <v>944</v>
      </c>
      <c r="B323" s="315" t="s">
        <v>945</v>
      </c>
      <c r="C323" s="268"/>
      <c r="D323" s="268"/>
      <c r="E323" s="268"/>
    </row>
    <row r="324" spans="1:5" ht="25.5">
      <c r="A324" s="308" t="s">
        <v>946</v>
      </c>
      <c r="B324" s="316" t="s">
        <v>947</v>
      </c>
      <c r="C324" s="268"/>
      <c r="D324" s="268"/>
      <c r="E324" s="268"/>
    </row>
    <row r="325" spans="1:5" ht="25.5">
      <c r="A325" s="308" t="s">
        <v>948</v>
      </c>
      <c r="B325" s="316" t="s">
        <v>949</v>
      </c>
      <c r="C325" s="268"/>
      <c r="D325" s="268"/>
      <c r="E325" s="268"/>
    </row>
    <row r="326" spans="1:5" ht="25.5">
      <c r="A326" s="308" t="s">
        <v>950</v>
      </c>
      <c r="B326" s="316" t="s">
        <v>951</v>
      </c>
      <c r="C326" s="268"/>
      <c r="D326" s="268"/>
      <c r="E326" s="268"/>
    </row>
    <row r="327" spans="1:5" ht="25.5">
      <c r="A327" s="308" t="s">
        <v>952</v>
      </c>
      <c r="B327" s="316" t="s">
        <v>953</v>
      </c>
      <c r="C327" s="268"/>
      <c r="D327" s="268"/>
      <c r="E327" s="268"/>
    </row>
    <row r="328" spans="1:5">
      <c r="A328" s="308" t="s">
        <v>954</v>
      </c>
      <c r="B328" s="315" t="s">
        <v>955</v>
      </c>
      <c r="C328" s="268"/>
      <c r="D328" s="268"/>
      <c r="E328" s="268"/>
    </row>
    <row r="329" spans="1:5">
      <c r="A329" s="308" t="s">
        <v>956</v>
      </c>
      <c r="B329" s="315" t="s">
        <v>957</v>
      </c>
      <c r="C329" s="268"/>
      <c r="D329" s="268"/>
      <c r="E329" s="268"/>
    </row>
    <row r="330" spans="1:5">
      <c r="A330" s="308" t="s">
        <v>958</v>
      </c>
      <c r="B330" s="316" t="s">
        <v>959</v>
      </c>
      <c r="C330" s="268"/>
      <c r="D330" s="268"/>
      <c r="E330" s="268"/>
    </row>
    <row r="331" spans="1:5">
      <c r="A331" s="308" t="s">
        <v>960</v>
      </c>
      <c r="B331" s="316" t="s">
        <v>961</v>
      </c>
      <c r="C331" s="268"/>
      <c r="D331" s="268"/>
      <c r="E331" s="268"/>
    </row>
    <row r="332" spans="1:5">
      <c r="A332" s="308" t="s">
        <v>962</v>
      </c>
      <c r="B332" s="312" t="s">
        <v>963</v>
      </c>
      <c r="C332" s="268"/>
      <c r="D332" s="268"/>
      <c r="E332" s="268"/>
    </row>
    <row r="333" spans="1:5">
      <c r="A333" s="308" t="s">
        <v>964</v>
      </c>
      <c r="B333" s="312" t="s">
        <v>965</v>
      </c>
      <c r="C333" s="268"/>
      <c r="D333" s="268"/>
      <c r="E333" s="268"/>
    </row>
    <row r="334" spans="1:5">
      <c r="A334" s="308" t="s">
        <v>966</v>
      </c>
      <c r="B334" s="312" t="s">
        <v>967</v>
      </c>
      <c r="C334" s="268"/>
      <c r="D334" s="268"/>
      <c r="E334" s="268"/>
    </row>
    <row r="335" spans="1:5" ht="25.5">
      <c r="A335" s="308" t="s">
        <v>968</v>
      </c>
      <c r="B335" s="312" t="s">
        <v>969</v>
      </c>
      <c r="C335" s="268"/>
      <c r="D335" s="268"/>
      <c r="E335" s="268"/>
    </row>
    <row r="336" spans="1:5" ht="25.5">
      <c r="A336" s="308" t="s">
        <v>970</v>
      </c>
      <c r="B336" s="312" t="s">
        <v>971</v>
      </c>
      <c r="C336" s="268"/>
      <c r="D336" s="268"/>
      <c r="E336" s="268"/>
    </row>
    <row r="337" spans="1:5">
      <c r="A337" s="308" t="s">
        <v>972</v>
      </c>
      <c r="B337" s="312" t="s">
        <v>973</v>
      </c>
      <c r="C337" s="268"/>
      <c r="D337" s="268"/>
      <c r="E337" s="268"/>
    </row>
    <row r="338" spans="1:5">
      <c r="A338" s="308" t="s">
        <v>974</v>
      </c>
      <c r="B338" s="312" t="s">
        <v>975</v>
      </c>
      <c r="C338" s="268"/>
      <c r="D338" s="268"/>
      <c r="E338" s="268"/>
    </row>
    <row r="339" spans="1:5" ht="25.5">
      <c r="A339" s="308" t="s">
        <v>976</v>
      </c>
      <c r="B339" s="312" t="s">
        <v>977</v>
      </c>
      <c r="C339" s="268"/>
      <c r="D339" s="268"/>
      <c r="E339" s="268"/>
    </row>
    <row r="340" spans="1:5" ht="25.5">
      <c r="A340" s="308" t="s">
        <v>978</v>
      </c>
      <c r="B340" s="312" t="s">
        <v>979</v>
      </c>
      <c r="C340" s="268"/>
      <c r="D340" s="268"/>
      <c r="E340" s="268"/>
    </row>
    <row r="341" spans="1:5">
      <c r="A341" s="308" t="s">
        <v>980</v>
      </c>
      <c r="B341" s="312" t="s">
        <v>981</v>
      </c>
      <c r="C341" s="268"/>
      <c r="D341" s="268"/>
      <c r="E341" s="268"/>
    </row>
    <row r="342" spans="1:5">
      <c r="A342" s="308" t="s">
        <v>982</v>
      </c>
      <c r="B342" s="312" t="s">
        <v>983</v>
      </c>
      <c r="C342" s="268"/>
      <c r="D342" s="268"/>
      <c r="E342" s="268"/>
    </row>
    <row r="343" spans="1:5" ht="37.5">
      <c r="A343" s="307">
        <v>8</v>
      </c>
      <c r="B343" s="314" t="s">
        <v>984</v>
      </c>
      <c r="C343" s="306"/>
      <c r="D343" s="306"/>
      <c r="E343" s="306"/>
    </row>
    <row r="344" spans="1:5" ht="25.5">
      <c r="A344" s="317" t="s">
        <v>985</v>
      </c>
      <c r="B344" s="315" t="s">
        <v>986</v>
      </c>
      <c r="C344" s="268"/>
      <c r="D344" s="268"/>
      <c r="E344" s="268"/>
    </row>
    <row r="345" spans="1:5" ht="25.5">
      <c r="A345" s="317" t="s">
        <v>987</v>
      </c>
      <c r="B345" s="315" t="s">
        <v>988</v>
      </c>
      <c r="C345" s="268"/>
      <c r="D345" s="268"/>
      <c r="E345" s="268"/>
    </row>
    <row r="346" spans="1:5">
      <c r="A346" s="308" t="s">
        <v>989</v>
      </c>
      <c r="B346" s="312" t="s">
        <v>990</v>
      </c>
      <c r="C346" s="268"/>
      <c r="D346" s="268"/>
      <c r="E346" s="268"/>
    </row>
    <row r="347" spans="1:5">
      <c r="A347" s="308" t="s">
        <v>991</v>
      </c>
      <c r="B347" s="312" t="s">
        <v>992</v>
      </c>
      <c r="C347" s="268"/>
      <c r="D347" s="268"/>
      <c r="E347" s="268"/>
    </row>
    <row r="348" spans="1:5">
      <c r="A348" s="313" t="s">
        <v>993</v>
      </c>
      <c r="B348" s="315" t="s">
        <v>994</v>
      </c>
      <c r="C348" s="268"/>
      <c r="D348" s="268"/>
      <c r="E348" s="268"/>
    </row>
    <row r="349" spans="1:5">
      <c r="A349" s="313" t="s">
        <v>995</v>
      </c>
      <c r="B349" s="315" t="s">
        <v>996</v>
      </c>
      <c r="C349" s="268"/>
      <c r="D349" s="268"/>
      <c r="E349" s="268"/>
    </row>
    <row r="350" spans="1:5">
      <c r="A350" s="313" t="s">
        <v>997</v>
      </c>
      <c r="B350" s="315" t="s">
        <v>998</v>
      </c>
      <c r="C350" s="268"/>
      <c r="D350" s="268"/>
      <c r="E350" s="268"/>
    </row>
    <row r="351" spans="1:5">
      <c r="A351" s="313" t="s">
        <v>999</v>
      </c>
      <c r="B351" s="315" t="s">
        <v>1000</v>
      </c>
      <c r="C351" s="268"/>
      <c r="D351" s="268"/>
      <c r="E351" s="268"/>
    </row>
    <row r="352" spans="1:5">
      <c r="A352" s="313" t="s">
        <v>1001</v>
      </c>
      <c r="B352" s="315" t="s">
        <v>1002</v>
      </c>
      <c r="C352" s="268"/>
      <c r="D352" s="268"/>
      <c r="E352" s="268"/>
    </row>
    <row r="353" spans="1:5">
      <c r="A353" s="308" t="s">
        <v>1003</v>
      </c>
      <c r="B353" s="316" t="s">
        <v>1004</v>
      </c>
      <c r="C353" s="268"/>
      <c r="D353" s="268"/>
      <c r="E353" s="268"/>
    </row>
    <row r="354" spans="1:5">
      <c r="A354" s="308" t="s">
        <v>1005</v>
      </c>
      <c r="B354" s="316" t="s">
        <v>1006</v>
      </c>
      <c r="C354" s="268"/>
      <c r="D354" s="268"/>
      <c r="E354" s="268"/>
    </row>
    <row r="355" spans="1:5">
      <c r="A355" s="308" t="s">
        <v>1007</v>
      </c>
      <c r="B355" s="312" t="s">
        <v>1008</v>
      </c>
      <c r="C355" s="268"/>
      <c r="D355" s="268"/>
      <c r="E355" s="268"/>
    </row>
    <row r="356" spans="1:5">
      <c r="A356" s="308" t="s">
        <v>1009</v>
      </c>
      <c r="B356" s="312" t="s">
        <v>1010</v>
      </c>
      <c r="C356" s="268"/>
      <c r="D356" s="268"/>
      <c r="E356" s="268"/>
    </row>
    <row r="357" spans="1:5">
      <c r="A357" s="308" t="s">
        <v>1011</v>
      </c>
      <c r="B357" s="312" t="s">
        <v>1012</v>
      </c>
      <c r="C357" s="268"/>
      <c r="D357" s="268"/>
      <c r="E357" s="268"/>
    </row>
    <row r="358" spans="1:5">
      <c r="A358" s="308" t="s">
        <v>1013</v>
      </c>
      <c r="B358" s="312" t="s">
        <v>1014</v>
      </c>
      <c r="C358" s="268"/>
      <c r="D358" s="268"/>
      <c r="E358" s="268"/>
    </row>
    <row r="359" spans="1:5">
      <c r="A359" s="308" t="s">
        <v>1015</v>
      </c>
      <c r="B359" s="312" t="s">
        <v>1016</v>
      </c>
      <c r="C359" s="268"/>
      <c r="D359" s="268"/>
      <c r="E359" s="268"/>
    </row>
    <row r="360" spans="1:5">
      <c r="A360" s="308" t="s">
        <v>1017</v>
      </c>
      <c r="B360" s="312" t="s">
        <v>1016</v>
      </c>
      <c r="C360" s="268"/>
      <c r="D360" s="268"/>
      <c r="E360" s="268"/>
    </row>
    <row r="361" spans="1:5">
      <c r="A361" s="308" t="s">
        <v>1018</v>
      </c>
      <c r="B361" s="316" t="s">
        <v>1019</v>
      </c>
      <c r="C361" s="268"/>
      <c r="D361" s="268"/>
      <c r="E361" s="268"/>
    </row>
    <row r="362" spans="1:5">
      <c r="A362" s="308" t="s">
        <v>1020</v>
      </c>
      <c r="B362" s="316" t="s">
        <v>1021</v>
      </c>
      <c r="C362" s="268"/>
      <c r="D362" s="268"/>
      <c r="E362" s="268"/>
    </row>
    <row r="363" spans="1:5">
      <c r="A363" s="308" t="s">
        <v>1022</v>
      </c>
      <c r="B363" s="312" t="s">
        <v>1023</v>
      </c>
      <c r="C363" s="268"/>
      <c r="D363" s="268"/>
      <c r="E363" s="268"/>
    </row>
    <row r="364" spans="1:5" ht="25.5">
      <c r="A364" s="308" t="s">
        <v>1024</v>
      </c>
      <c r="B364" s="312" t="s">
        <v>1025</v>
      </c>
      <c r="C364" s="268"/>
      <c r="D364" s="268"/>
      <c r="E364" s="268"/>
    </row>
    <row r="365" spans="1:5" ht="25.5">
      <c r="A365" s="308" t="s">
        <v>1026</v>
      </c>
      <c r="B365" s="312" t="s">
        <v>1027</v>
      </c>
      <c r="C365" s="268"/>
      <c r="D365" s="268"/>
      <c r="E365" s="268"/>
    </row>
    <row r="366" spans="1:5" ht="25.5">
      <c r="A366" s="308" t="s">
        <v>1028</v>
      </c>
      <c r="B366" s="312" t="s">
        <v>1029</v>
      </c>
      <c r="C366" s="268"/>
      <c r="D366" s="268"/>
      <c r="E366" s="268"/>
    </row>
    <row r="367" spans="1:5">
      <c r="A367" s="308" t="s">
        <v>1030</v>
      </c>
      <c r="B367" s="312" t="s">
        <v>1031</v>
      </c>
      <c r="C367" s="268"/>
      <c r="D367" s="268"/>
      <c r="E367" s="268"/>
    </row>
    <row r="368" spans="1:5">
      <c r="A368" s="308" t="s">
        <v>1032</v>
      </c>
      <c r="B368" s="312" t="s">
        <v>1033</v>
      </c>
      <c r="C368" s="268"/>
      <c r="D368" s="268"/>
      <c r="E368" s="268"/>
    </row>
    <row r="369" spans="1:5">
      <c r="A369" s="308" t="s">
        <v>1034</v>
      </c>
      <c r="B369" s="312" t="s">
        <v>1035</v>
      </c>
      <c r="C369" s="268"/>
      <c r="D369" s="268"/>
      <c r="E369" s="268"/>
    </row>
    <row r="370" spans="1:5">
      <c r="A370" s="308" t="s">
        <v>1036</v>
      </c>
      <c r="B370" s="312" t="s">
        <v>1037</v>
      </c>
      <c r="C370" s="268"/>
      <c r="D370" s="268"/>
      <c r="E370" s="268"/>
    </row>
    <row r="371" spans="1:5">
      <c r="A371" s="308" t="s">
        <v>1038</v>
      </c>
      <c r="B371" s="315" t="s">
        <v>1039</v>
      </c>
      <c r="C371" s="268"/>
      <c r="D371" s="268"/>
      <c r="E371" s="268"/>
    </row>
    <row r="372" spans="1:5">
      <c r="A372" s="308" t="s">
        <v>1040</v>
      </c>
      <c r="B372" s="315" t="s">
        <v>1041</v>
      </c>
      <c r="C372" s="268"/>
      <c r="D372" s="268"/>
      <c r="E372" s="268"/>
    </row>
    <row r="373" spans="1:5">
      <c r="A373" s="308" t="s">
        <v>1042</v>
      </c>
      <c r="B373" s="312" t="s">
        <v>1043</v>
      </c>
      <c r="C373" s="268"/>
      <c r="D373" s="268"/>
      <c r="E373" s="268"/>
    </row>
    <row r="374" spans="1:5">
      <c r="A374" s="308" t="s">
        <v>1044</v>
      </c>
      <c r="B374" s="315" t="s">
        <v>1045</v>
      </c>
      <c r="C374" s="268"/>
      <c r="D374" s="268"/>
      <c r="E374" s="268"/>
    </row>
    <row r="375" spans="1:5">
      <c r="A375" s="308" t="s">
        <v>1046</v>
      </c>
      <c r="B375" s="315" t="s">
        <v>1047</v>
      </c>
      <c r="C375" s="268"/>
      <c r="D375" s="268"/>
      <c r="E375" s="268"/>
    </row>
    <row r="376" spans="1:5">
      <c r="A376" s="308" t="s">
        <v>1048</v>
      </c>
      <c r="B376" s="312" t="s">
        <v>1049</v>
      </c>
      <c r="C376" s="268"/>
      <c r="D376" s="268"/>
      <c r="E376" s="268"/>
    </row>
    <row r="377" spans="1:5">
      <c r="A377" s="308" t="s">
        <v>1050</v>
      </c>
      <c r="B377" s="312" t="s">
        <v>1051</v>
      </c>
      <c r="C377" s="268"/>
      <c r="D377" s="268"/>
      <c r="E377" s="268"/>
    </row>
    <row r="378" spans="1:5">
      <c r="A378" s="308" t="s">
        <v>1052</v>
      </c>
      <c r="B378" s="312" t="s">
        <v>1053</v>
      </c>
      <c r="C378" s="268"/>
      <c r="D378" s="268"/>
      <c r="E378" s="268"/>
    </row>
    <row r="379" spans="1:5">
      <c r="A379" s="308" t="s">
        <v>1054</v>
      </c>
      <c r="B379" s="315" t="s">
        <v>1055</v>
      </c>
      <c r="C379" s="268"/>
      <c r="D379" s="268"/>
      <c r="E379" s="268"/>
    </row>
    <row r="380" spans="1:5">
      <c r="A380" s="308" t="s">
        <v>1056</v>
      </c>
      <c r="B380" s="315" t="s">
        <v>1057</v>
      </c>
      <c r="C380" s="268"/>
      <c r="D380" s="268"/>
      <c r="E380" s="268"/>
    </row>
    <row r="381" spans="1:5">
      <c r="A381" s="308" t="s">
        <v>1058</v>
      </c>
      <c r="B381" s="315" t="s">
        <v>1059</v>
      </c>
      <c r="C381" s="268"/>
      <c r="D381" s="268"/>
      <c r="E381" s="268"/>
    </row>
    <row r="382" spans="1:5">
      <c r="A382" s="308" t="s">
        <v>1060</v>
      </c>
      <c r="B382" s="312" t="s">
        <v>1061</v>
      </c>
      <c r="C382" s="268"/>
      <c r="D382" s="268"/>
      <c r="E382" s="268"/>
    </row>
    <row r="383" spans="1:5">
      <c r="A383" s="308" t="s">
        <v>1062</v>
      </c>
      <c r="B383" s="312" t="s">
        <v>1063</v>
      </c>
      <c r="C383" s="268"/>
      <c r="D383" s="268"/>
      <c r="E383" s="268"/>
    </row>
    <row r="384" spans="1:5">
      <c r="A384" s="308" t="s">
        <v>1064</v>
      </c>
      <c r="B384" s="312" t="s">
        <v>1065</v>
      </c>
      <c r="C384" s="268"/>
      <c r="D384" s="268"/>
      <c r="E384" s="268"/>
    </row>
    <row r="385" spans="1:5">
      <c r="A385" s="308" t="s">
        <v>1066</v>
      </c>
      <c r="B385" s="312" t="s">
        <v>1067</v>
      </c>
      <c r="C385" s="268"/>
      <c r="D385" s="268"/>
      <c r="E385" s="268"/>
    </row>
    <row r="386" spans="1:5">
      <c r="A386" s="308" t="s">
        <v>1068</v>
      </c>
      <c r="B386" s="312" t="s">
        <v>1069</v>
      </c>
      <c r="C386" s="268"/>
      <c r="D386" s="268"/>
      <c r="E386" s="268"/>
    </row>
    <row r="387" spans="1:5">
      <c r="A387" s="308" t="s">
        <v>1070</v>
      </c>
      <c r="B387" s="312" t="s">
        <v>1071</v>
      </c>
      <c r="C387" s="268"/>
      <c r="D387" s="268"/>
      <c r="E387" s="268"/>
    </row>
    <row r="388" spans="1:5">
      <c r="A388" s="308" t="s">
        <v>1072</v>
      </c>
      <c r="B388" s="312" t="s">
        <v>1073</v>
      </c>
      <c r="C388" s="268"/>
      <c r="D388" s="268"/>
      <c r="E388" s="268"/>
    </row>
    <row r="389" spans="1:5">
      <c r="A389" s="308" t="s">
        <v>1074</v>
      </c>
      <c r="B389" s="312" t="s">
        <v>1075</v>
      </c>
      <c r="C389" s="268"/>
      <c r="D389" s="268"/>
      <c r="E389" s="268"/>
    </row>
    <row r="390" spans="1:5">
      <c r="A390" s="308" t="s">
        <v>1076</v>
      </c>
      <c r="B390" s="312" t="s">
        <v>1077</v>
      </c>
      <c r="C390" s="268"/>
      <c r="D390" s="268"/>
      <c r="E390" s="268"/>
    </row>
    <row r="391" spans="1:5">
      <c r="A391" s="308" t="s">
        <v>1078</v>
      </c>
      <c r="B391" s="312" t="s">
        <v>1079</v>
      </c>
      <c r="C391" s="268"/>
      <c r="D391" s="268"/>
      <c r="E391" s="268"/>
    </row>
    <row r="392" spans="1:5">
      <c r="A392" s="308" t="s">
        <v>1080</v>
      </c>
      <c r="B392" s="312" t="s">
        <v>1081</v>
      </c>
      <c r="C392" s="268"/>
      <c r="D392" s="268"/>
      <c r="E392" s="268"/>
    </row>
    <row r="393" spans="1:5">
      <c r="A393" s="308" t="s">
        <v>1082</v>
      </c>
      <c r="B393" s="312" t="s">
        <v>1083</v>
      </c>
      <c r="C393" s="268"/>
      <c r="D393" s="268"/>
      <c r="E393" s="268"/>
    </row>
    <row r="394" spans="1:5">
      <c r="A394" s="308" t="s">
        <v>1084</v>
      </c>
      <c r="B394" s="315" t="s">
        <v>1085</v>
      </c>
      <c r="C394" s="268"/>
      <c r="D394" s="268"/>
      <c r="E394" s="268"/>
    </row>
    <row r="395" spans="1:5">
      <c r="A395" s="308" t="s">
        <v>1086</v>
      </c>
      <c r="B395" s="315" t="s">
        <v>1087</v>
      </c>
      <c r="C395" s="268"/>
      <c r="D395" s="268"/>
      <c r="E395" s="268"/>
    </row>
    <row r="396" spans="1:5">
      <c r="A396" s="308" t="s">
        <v>1088</v>
      </c>
      <c r="B396" s="315" t="s">
        <v>1089</v>
      </c>
      <c r="C396" s="268"/>
      <c r="D396" s="268"/>
      <c r="E396" s="268"/>
    </row>
    <row r="397" spans="1:5">
      <c r="A397" s="308" t="s">
        <v>1090</v>
      </c>
      <c r="B397" s="315" t="s">
        <v>1091</v>
      </c>
      <c r="C397" s="268"/>
      <c r="D397" s="268"/>
      <c r="E397" s="268"/>
    </row>
    <row r="398" spans="1:5">
      <c r="A398" s="308" t="s">
        <v>1092</v>
      </c>
      <c r="B398" s="312" t="s">
        <v>1093</v>
      </c>
      <c r="C398" s="268"/>
      <c r="D398" s="268"/>
      <c r="E398" s="268"/>
    </row>
    <row r="399" spans="1:5">
      <c r="A399" s="308" t="s">
        <v>1094</v>
      </c>
      <c r="B399" s="312" t="s">
        <v>1095</v>
      </c>
      <c r="C399" s="268"/>
      <c r="D399" s="268"/>
      <c r="E399" s="268"/>
    </row>
    <row r="400" spans="1:5">
      <c r="A400" s="308" t="s">
        <v>1096</v>
      </c>
      <c r="B400" s="312" t="s">
        <v>1097</v>
      </c>
      <c r="C400" s="268"/>
      <c r="D400" s="268"/>
      <c r="E400" s="268"/>
    </row>
    <row r="401" spans="1:5">
      <c r="A401" s="308" t="s">
        <v>1098</v>
      </c>
      <c r="B401" s="312" t="s">
        <v>1099</v>
      </c>
      <c r="C401" s="268"/>
      <c r="D401" s="268"/>
      <c r="E401" s="268"/>
    </row>
    <row r="402" spans="1:5">
      <c r="A402" s="308" t="s">
        <v>1100</v>
      </c>
      <c r="B402" s="312" t="s">
        <v>1101</v>
      </c>
      <c r="C402" s="268"/>
      <c r="D402" s="268"/>
      <c r="E402" s="268"/>
    </row>
    <row r="403" spans="1:5">
      <c r="A403" s="308" t="s">
        <v>1102</v>
      </c>
      <c r="B403" s="312" t="s">
        <v>1103</v>
      </c>
      <c r="C403" s="268"/>
      <c r="D403" s="268"/>
      <c r="E403" s="268"/>
    </row>
    <row r="404" spans="1:5">
      <c r="A404" s="308" t="s">
        <v>1104</v>
      </c>
      <c r="B404" s="312" t="s">
        <v>1105</v>
      </c>
      <c r="C404" s="268"/>
      <c r="D404" s="268"/>
      <c r="E404" s="268"/>
    </row>
    <row r="405" spans="1:5">
      <c r="A405" s="308" t="s">
        <v>1106</v>
      </c>
      <c r="B405" s="312" t="s">
        <v>1107</v>
      </c>
      <c r="C405" s="268"/>
      <c r="D405" s="268"/>
      <c r="E405" s="268"/>
    </row>
    <row r="406" spans="1:5">
      <c r="A406" s="308" t="s">
        <v>1108</v>
      </c>
      <c r="B406" s="312" t="s">
        <v>1109</v>
      </c>
      <c r="C406" s="268"/>
      <c r="D406" s="268"/>
      <c r="E406" s="268"/>
    </row>
    <row r="407" spans="1:5">
      <c r="A407" s="308" t="s">
        <v>1110</v>
      </c>
      <c r="B407" s="312" t="s">
        <v>1111</v>
      </c>
      <c r="C407" s="268"/>
      <c r="D407" s="268"/>
      <c r="E407" s="268"/>
    </row>
    <row r="408" spans="1:5">
      <c r="A408" s="308" t="s">
        <v>1112</v>
      </c>
      <c r="B408" s="312" t="s">
        <v>1113</v>
      </c>
      <c r="C408" s="268"/>
      <c r="D408" s="268"/>
      <c r="E408" s="268"/>
    </row>
    <row r="409" spans="1:5">
      <c r="A409" s="308" t="s">
        <v>1114</v>
      </c>
      <c r="B409" s="312" t="s">
        <v>1115</v>
      </c>
      <c r="C409" s="268"/>
      <c r="D409" s="268"/>
      <c r="E409" s="268"/>
    </row>
    <row r="410" spans="1:5">
      <c r="A410" s="308" t="s">
        <v>1116</v>
      </c>
      <c r="B410" s="312" t="s">
        <v>1117</v>
      </c>
      <c r="C410" s="268"/>
      <c r="D410" s="268"/>
      <c r="E410" s="268"/>
    </row>
    <row r="411" spans="1:5">
      <c r="A411" s="308" t="s">
        <v>1118</v>
      </c>
      <c r="B411" s="309" t="s">
        <v>1119</v>
      </c>
      <c r="C411" s="268"/>
      <c r="D411" s="268"/>
      <c r="E411" s="268"/>
    </row>
    <row r="412" spans="1:5">
      <c r="A412" s="308" t="s">
        <v>1120</v>
      </c>
      <c r="B412" s="309" t="s">
        <v>1121</v>
      </c>
      <c r="C412" s="268"/>
      <c r="D412" s="268"/>
      <c r="E412" s="268"/>
    </row>
    <row r="413" spans="1:5">
      <c r="A413" s="308" t="s">
        <v>1122</v>
      </c>
      <c r="B413" s="309" t="s">
        <v>1123</v>
      </c>
      <c r="C413" s="268"/>
      <c r="D413" s="268"/>
      <c r="E413" s="268"/>
    </row>
    <row r="414" spans="1:5">
      <c r="A414" s="308" t="s">
        <v>1124</v>
      </c>
      <c r="B414" s="309" t="s">
        <v>1125</v>
      </c>
      <c r="C414" s="268"/>
      <c r="D414" s="268"/>
      <c r="E414" s="268"/>
    </row>
    <row r="415" spans="1:5">
      <c r="A415" s="308" t="s">
        <v>1126</v>
      </c>
      <c r="B415" s="309" t="s">
        <v>1127</v>
      </c>
      <c r="C415" s="268"/>
      <c r="D415" s="268"/>
      <c r="E415" s="268"/>
    </row>
    <row r="416" spans="1:5">
      <c r="A416" s="308" t="s">
        <v>1128</v>
      </c>
      <c r="B416" s="309" t="s">
        <v>1129</v>
      </c>
      <c r="C416" s="268"/>
      <c r="D416" s="268"/>
      <c r="E416" s="268"/>
    </row>
    <row r="417" spans="1:5">
      <c r="A417" s="308" t="s">
        <v>1130</v>
      </c>
      <c r="B417" s="318" t="s">
        <v>1131</v>
      </c>
      <c r="C417" s="268"/>
      <c r="D417" s="268"/>
      <c r="E417" s="268"/>
    </row>
    <row r="418" spans="1:5">
      <c r="A418" s="308" t="s">
        <v>1132</v>
      </c>
      <c r="B418" s="309" t="s">
        <v>1133</v>
      </c>
      <c r="C418" s="268"/>
      <c r="D418" s="268"/>
      <c r="E418" s="268"/>
    </row>
    <row r="419" spans="1:5">
      <c r="A419" s="308" t="s">
        <v>1134</v>
      </c>
      <c r="B419" s="309" t="s">
        <v>1135</v>
      </c>
      <c r="C419" s="268"/>
      <c r="D419" s="268"/>
      <c r="E419" s="268"/>
    </row>
    <row r="420" spans="1:5">
      <c r="A420" s="308" t="s">
        <v>1136</v>
      </c>
      <c r="B420" s="309" t="s">
        <v>1137</v>
      </c>
      <c r="C420" s="268"/>
      <c r="D420" s="268"/>
      <c r="E420" s="268"/>
    </row>
    <row r="421" spans="1:5">
      <c r="A421" s="308" t="s">
        <v>1138</v>
      </c>
      <c r="B421" s="309" t="s">
        <v>1139</v>
      </c>
      <c r="C421" s="268"/>
      <c r="D421" s="268"/>
      <c r="E421" s="268"/>
    </row>
    <row r="422" spans="1:5">
      <c r="A422" s="308" t="s">
        <v>1140</v>
      </c>
      <c r="B422" s="309" t="s">
        <v>1141</v>
      </c>
      <c r="C422" s="268"/>
      <c r="D422" s="268"/>
      <c r="E422" s="268"/>
    </row>
    <row r="423" spans="1:5">
      <c r="A423" s="308" t="s">
        <v>1142</v>
      </c>
      <c r="B423" s="309" t="s">
        <v>1143</v>
      </c>
      <c r="C423" s="268"/>
      <c r="D423" s="268"/>
      <c r="E423" s="268"/>
    </row>
    <row r="424" spans="1:5">
      <c r="A424" s="308" t="s">
        <v>1144</v>
      </c>
      <c r="B424" s="309" t="s">
        <v>1145</v>
      </c>
      <c r="C424" s="268"/>
      <c r="D424" s="268"/>
      <c r="E424" s="268"/>
    </row>
    <row r="425" spans="1:5">
      <c r="A425" s="308" t="s">
        <v>1146</v>
      </c>
      <c r="B425" s="309" t="s">
        <v>1147</v>
      </c>
      <c r="C425" s="268"/>
      <c r="D425" s="268"/>
      <c r="E425" s="268"/>
    </row>
    <row r="426" spans="1:5">
      <c r="A426" s="308" t="s">
        <v>1148</v>
      </c>
      <c r="B426" s="309" t="s">
        <v>1149</v>
      </c>
      <c r="C426" s="268"/>
      <c r="D426" s="268"/>
      <c r="E426" s="268"/>
    </row>
    <row r="427" spans="1:5">
      <c r="A427" s="308" t="s">
        <v>1150</v>
      </c>
      <c r="B427" s="309" t="s">
        <v>1151</v>
      </c>
      <c r="C427" s="268"/>
      <c r="D427" s="268"/>
      <c r="E427" s="268"/>
    </row>
    <row r="428" spans="1:5" ht="18.75">
      <c r="A428" s="307">
        <v>9</v>
      </c>
      <c r="B428" s="314" t="s">
        <v>1152</v>
      </c>
      <c r="C428" s="306"/>
      <c r="D428" s="306"/>
      <c r="E428" s="306"/>
    </row>
    <row r="429" spans="1:5">
      <c r="A429" s="308" t="s">
        <v>1153</v>
      </c>
      <c r="B429" s="318" t="s">
        <v>1154</v>
      </c>
      <c r="C429" s="268"/>
      <c r="D429" s="268"/>
      <c r="E429" s="268"/>
    </row>
    <row r="430" spans="1:5">
      <c r="A430" s="308" t="s">
        <v>1155</v>
      </c>
      <c r="B430" s="318" t="s">
        <v>1156</v>
      </c>
      <c r="C430" s="268"/>
      <c r="D430" s="268"/>
      <c r="E430" s="268"/>
    </row>
    <row r="431" spans="1:5">
      <c r="A431" s="308" t="s">
        <v>1157</v>
      </c>
      <c r="B431" s="318" t="s">
        <v>1158</v>
      </c>
      <c r="C431" s="268"/>
      <c r="D431" s="268"/>
      <c r="E431" s="268"/>
    </row>
    <row r="432" spans="1:5">
      <c r="A432" s="308" t="s">
        <v>1159</v>
      </c>
      <c r="B432" s="310" t="s">
        <v>1160</v>
      </c>
      <c r="C432" s="268"/>
      <c r="D432" s="268"/>
      <c r="E432" s="268"/>
    </row>
    <row r="433" spans="1:5">
      <c r="A433" s="308" t="s">
        <v>1161</v>
      </c>
      <c r="B433" s="309" t="s">
        <v>1162</v>
      </c>
      <c r="C433" s="268"/>
      <c r="D433" s="268"/>
      <c r="E433" s="268"/>
    </row>
    <row r="434" spans="1:5">
      <c r="A434" s="308" t="s">
        <v>1163</v>
      </c>
      <c r="B434" s="309" t="s">
        <v>1164</v>
      </c>
      <c r="C434" s="268"/>
      <c r="D434" s="268"/>
      <c r="E434" s="268"/>
    </row>
    <row r="435" spans="1:5">
      <c r="A435" s="308" t="s">
        <v>1165</v>
      </c>
      <c r="B435" s="309" t="s">
        <v>1166</v>
      </c>
      <c r="C435" s="268"/>
      <c r="D435" s="268"/>
      <c r="E435" s="268"/>
    </row>
    <row r="436" spans="1:5">
      <c r="A436" s="308" t="s">
        <v>1167</v>
      </c>
      <c r="B436" s="309" t="s">
        <v>1168</v>
      </c>
      <c r="C436" s="268"/>
      <c r="D436" s="268"/>
      <c r="E436" s="268"/>
    </row>
    <row r="437" spans="1:5">
      <c r="A437" s="308" t="s">
        <v>1169</v>
      </c>
      <c r="B437" s="309" t="s">
        <v>1170</v>
      </c>
      <c r="C437" s="268"/>
      <c r="D437" s="268"/>
      <c r="E437" s="268"/>
    </row>
    <row r="438" spans="1:5">
      <c r="A438" s="308" t="s">
        <v>1171</v>
      </c>
      <c r="B438" s="309" t="s">
        <v>1172</v>
      </c>
      <c r="C438" s="268"/>
      <c r="D438" s="268"/>
      <c r="E438" s="268"/>
    </row>
    <row r="439" spans="1:5" ht="25.5">
      <c r="A439" s="308" t="s">
        <v>1173</v>
      </c>
      <c r="B439" s="309" t="s">
        <v>1174</v>
      </c>
      <c r="C439" s="268"/>
      <c r="D439" s="268"/>
      <c r="E439" s="268"/>
    </row>
    <row r="440" spans="1:5">
      <c r="A440" s="308" t="s">
        <v>1175</v>
      </c>
      <c r="B440" s="309" t="s">
        <v>1176</v>
      </c>
      <c r="C440" s="268"/>
      <c r="D440" s="268"/>
      <c r="E440" s="268"/>
    </row>
    <row r="441" spans="1:5" ht="25.5">
      <c r="A441" s="308" t="s">
        <v>1177</v>
      </c>
      <c r="B441" s="309" t="s">
        <v>1178</v>
      </c>
      <c r="C441" s="268"/>
      <c r="D441" s="268"/>
      <c r="E441" s="268"/>
    </row>
    <row r="442" spans="1:5" ht="25.5">
      <c r="A442" s="308" t="s">
        <v>1179</v>
      </c>
      <c r="B442" s="309" t="s">
        <v>1180</v>
      </c>
      <c r="C442" s="268"/>
      <c r="D442" s="268"/>
      <c r="E442" s="268"/>
    </row>
    <row r="443" spans="1:5">
      <c r="A443" s="308" t="s">
        <v>1181</v>
      </c>
      <c r="B443" s="309" t="s">
        <v>1182</v>
      </c>
      <c r="C443" s="268"/>
      <c r="D443" s="268"/>
      <c r="E443" s="268"/>
    </row>
    <row r="444" spans="1:5">
      <c r="A444" s="308" t="s">
        <v>1183</v>
      </c>
      <c r="B444" s="309" t="s">
        <v>1184</v>
      </c>
      <c r="C444" s="268"/>
      <c r="D444" s="268"/>
      <c r="E444" s="268"/>
    </row>
    <row r="445" spans="1:5">
      <c r="A445" s="308" t="s">
        <v>1185</v>
      </c>
      <c r="B445" s="309" t="s">
        <v>1186</v>
      </c>
      <c r="C445" s="268"/>
      <c r="D445" s="268"/>
      <c r="E445" s="268"/>
    </row>
    <row r="446" spans="1:5">
      <c r="A446" s="308" t="s">
        <v>1187</v>
      </c>
      <c r="B446" s="309" t="s">
        <v>1188</v>
      </c>
      <c r="C446" s="268"/>
      <c r="D446" s="268"/>
      <c r="E446" s="268"/>
    </row>
    <row r="447" spans="1:5">
      <c r="A447" s="308" t="s">
        <v>1189</v>
      </c>
      <c r="B447" s="309" t="s">
        <v>1190</v>
      </c>
      <c r="C447" s="268"/>
      <c r="D447" s="268"/>
      <c r="E447" s="268"/>
    </row>
    <row r="448" spans="1:5">
      <c r="A448" s="308" t="s">
        <v>1191</v>
      </c>
      <c r="B448" s="309" t="s">
        <v>1192</v>
      </c>
      <c r="C448" s="268"/>
      <c r="D448" s="268"/>
      <c r="E448" s="268"/>
    </row>
    <row r="449" spans="1:5">
      <c r="A449" s="308" t="s">
        <v>1193</v>
      </c>
      <c r="B449" s="318" t="s">
        <v>1194</v>
      </c>
      <c r="C449" s="268"/>
      <c r="D449" s="268"/>
      <c r="E449" s="268"/>
    </row>
    <row r="450" spans="1:5">
      <c r="A450" s="308" t="s">
        <v>1195</v>
      </c>
      <c r="B450" s="318" t="s">
        <v>1196</v>
      </c>
      <c r="C450" s="268"/>
      <c r="D450" s="268"/>
      <c r="E450" s="268"/>
    </row>
    <row r="451" spans="1:5">
      <c r="A451" s="308" t="s">
        <v>1197</v>
      </c>
      <c r="B451" s="309" t="s">
        <v>1198</v>
      </c>
      <c r="C451" s="268"/>
      <c r="D451" s="268"/>
      <c r="E451" s="268"/>
    </row>
    <row r="452" spans="1:5">
      <c r="A452" s="308" t="s">
        <v>1199</v>
      </c>
      <c r="B452" s="309" t="s">
        <v>1200</v>
      </c>
      <c r="C452" s="268"/>
      <c r="D452" s="268"/>
      <c r="E452" s="268"/>
    </row>
    <row r="453" spans="1:5">
      <c r="A453" s="308" t="s">
        <v>1201</v>
      </c>
      <c r="B453" s="309" t="s">
        <v>1202</v>
      </c>
      <c r="C453" s="268"/>
      <c r="D453" s="268"/>
      <c r="E453" s="268"/>
    </row>
    <row r="454" spans="1:5">
      <c r="A454" s="308" t="s">
        <v>1203</v>
      </c>
      <c r="B454" s="309" t="s">
        <v>1204</v>
      </c>
      <c r="C454" s="268"/>
      <c r="D454" s="268"/>
      <c r="E454" s="268"/>
    </row>
    <row r="455" spans="1:5">
      <c r="A455" s="308" t="s">
        <v>1205</v>
      </c>
      <c r="B455" s="309" t="s">
        <v>1206</v>
      </c>
      <c r="C455" s="268"/>
      <c r="D455" s="268"/>
      <c r="E455" s="268"/>
    </row>
    <row r="456" spans="1:5">
      <c r="A456" s="308" t="s">
        <v>1207</v>
      </c>
      <c r="B456" s="309" t="s">
        <v>1208</v>
      </c>
      <c r="C456" s="268"/>
      <c r="D456" s="268"/>
      <c r="E456" s="268"/>
    </row>
    <row r="457" spans="1:5">
      <c r="A457" s="308" t="s">
        <v>1209</v>
      </c>
      <c r="B457" s="309" t="s">
        <v>1210</v>
      </c>
      <c r="C457" s="268"/>
      <c r="D457" s="268"/>
      <c r="E457" s="268"/>
    </row>
    <row r="458" spans="1:5">
      <c r="A458" s="308" t="s">
        <v>1211</v>
      </c>
      <c r="B458" s="309" t="s">
        <v>1212</v>
      </c>
      <c r="C458" s="268"/>
      <c r="D458" s="268"/>
      <c r="E458" s="268"/>
    </row>
    <row r="459" spans="1:5">
      <c r="A459" s="308" t="s">
        <v>1213</v>
      </c>
      <c r="B459" s="309" t="s">
        <v>1214</v>
      </c>
      <c r="C459" s="268"/>
      <c r="D459" s="268"/>
      <c r="E459" s="268"/>
    </row>
    <row r="460" spans="1:5">
      <c r="A460" s="308" t="s">
        <v>1215</v>
      </c>
      <c r="B460" s="309" t="s">
        <v>1216</v>
      </c>
      <c r="C460" s="268"/>
      <c r="D460" s="268"/>
      <c r="E460" s="268"/>
    </row>
    <row r="461" spans="1:5">
      <c r="A461" s="308" t="s">
        <v>1217</v>
      </c>
      <c r="B461" s="309" t="s">
        <v>1218</v>
      </c>
      <c r="C461" s="268"/>
      <c r="D461" s="268"/>
      <c r="E461" s="268"/>
    </row>
    <row r="462" spans="1:5">
      <c r="A462" s="308" t="s">
        <v>1219</v>
      </c>
      <c r="B462" s="309" t="s">
        <v>1220</v>
      </c>
      <c r="C462" s="268"/>
      <c r="D462" s="268"/>
      <c r="E462" s="268"/>
    </row>
    <row r="463" spans="1:5" ht="37.5">
      <c r="A463" s="307">
        <v>10</v>
      </c>
      <c r="B463" s="314" t="s">
        <v>1221</v>
      </c>
      <c r="C463" s="306"/>
      <c r="D463" s="306"/>
      <c r="E463" s="306"/>
    </row>
    <row r="464" spans="1:5">
      <c r="A464" s="308" t="s">
        <v>1222</v>
      </c>
      <c r="B464" s="309" t="s">
        <v>1223</v>
      </c>
      <c r="C464" s="268"/>
      <c r="D464" s="268"/>
      <c r="E464" s="268"/>
    </row>
    <row r="465" spans="1:5">
      <c r="A465" s="308" t="s">
        <v>1224</v>
      </c>
      <c r="B465" s="309" t="s">
        <v>1225</v>
      </c>
      <c r="C465" s="268"/>
      <c r="D465" s="268"/>
      <c r="E465" s="268"/>
    </row>
    <row r="466" spans="1:5">
      <c r="A466" s="308" t="s">
        <v>1226</v>
      </c>
      <c r="B466" s="318" t="s">
        <v>1227</v>
      </c>
      <c r="C466" s="268"/>
      <c r="D466" s="268"/>
      <c r="E466" s="268"/>
    </row>
    <row r="467" spans="1:5">
      <c r="A467" s="308" t="s">
        <v>1228</v>
      </c>
      <c r="B467" s="318" t="s">
        <v>1229</v>
      </c>
      <c r="C467" s="268"/>
      <c r="D467" s="268"/>
      <c r="E467" s="268"/>
    </row>
    <row r="468" spans="1:5">
      <c r="A468" s="308" t="s">
        <v>1230</v>
      </c>
      <c r="B468" s="309" t="s">
        <v>1231</v>
      </c>
      <c r="C468" s="268"/>
      <c r="D468" s="268"/>
      <c r="E468" s="268"/>
    </row>
    <row r="469" spans="1:5">
      <c r="A469" s="308" t="s">
        <v>1232</v>
      </c>
      <c r="B469" s="318" t="s">
        <v>1233</v>
      </c>
      <c r="C469" s="268"/>
      <c r="D469" s="268"/>
      <c r="E469" s="268"/>
    </row>
    <row r="470" spans="1:5">
      <c r="A470" s="308" t="s">
        <v>1234</v>
      </c>
      <c r="B470" s="318" t="s">
        <v>1235</v>
      </c>
      <c r="C470" s="268"/>
      <c r="D470" s="268"/>
      <c r="E470" s="268"/>
    </row>
    <row r="471" spans="1:5">
      <c r="A471" s="308" t="s">
        <v>1236</v>
      </c>
      <c r="B471" s="318" t="s">
        <v>1237</v>
      </c>
      <c r="C471" s="268"/>
      <c r="D471" s="268"/>
      <c r="E471" s="268"/>
    </row>
    <row r="472" spans="1:5">
      <c r="A472" s="308" t="s">
        <v>1238</v>
      </c>
      <c r="B472" s="318" t="s">
        <v>1239</v>
      </c>
      <c r="C472" s="268"/>
      <c r="D472" s="268"/>
      <c r="E472" s="268"/>
    </row>
    <row r="473" spans="1:5">
      <c r="A473" s="308" t="s">
        <v>1240</v>
      </c>
      <c r="B473" s="318" t="s">
        <v>1241</v>
      </c>
      <c r="C473" s="268"/>
      <c r="D473" s="268"/>
      <c r="E473" s="268"/>
    </row>
    <row r="474" spans="1:5">
      <c r="A474" s="308" t="s">
        <v>1242</v>
      </c>
      <c r="B474" s="318" t="s">
        <v>1243</v>
      </c>
      <c r="C474" s="268"/>
      <c r="D474" s="268"/>
      <c r="E474" s="268"/>
    </row>
    <row r="475" spans="1:5">
      <c r="A475" s="308" t="s">
        <v>1244</v>
      </c>
      <c r="B475" s="309" t="s">
        <v>1245</v>
      </c>
      <c r="C475" s="268"/>
      <c r="D475" s="268"/>
      <c r="E475" s="268"/>
    </row>
    <row r="476" spans="1:5">
      <c r="A476" s="308" t="s">
        <v>1246</v>
      </c>
      <c r="B476" s="309" t="s">
        <v>1247</v>
      </c>
      <c r="C476" s="268"/>
      <c r="D476" s="268"/>
      <c r="E476" s="268"/>
    </row>
    <row r="477" spans="1:5" ht="25.5">
      <c r="A477" s="308" t="s">
        <v>1248</v>
      </c>
      <c r="B477" s="318" t="s">
        <v>1249</v>
      </c>
      <c r="C477" s="268"/>
      <c r="D477" s="268"/>
      <c r="E477" s="268"/>
    </row>
    <row r="478" spans="1:5" ht="25.5">
      <c r="A478" s="308" t="s">
        <v>1250</v>
      </c>
      <c r="B478" s="318" t="s">
        <v>1251</v>
      </c>
      <c r="C478" s="268"/>
      <c r="D478" s="268"/>
      <c r="E478" s="268"/>
    </row>
    <row r="479" spans="1:5">
      <c r="A479" s="308" t="s">
        <v>1252</v>
      </c>
      <c r="B479" s="318" t="s">
        <v>1253</v>
      </c>
      <c r="C479" s="268"/>
      <c r="D479" s="268"/>
      <c r="E479" s="268"/>
    </row>
    <row r="480" spans="1:5">
      <c r="A480" s="308" t="s">
        <v>1254</v>
      </c>
      <c r="B480" s="318" t="s">
        <v>1255</v>
      </c>
      <c r="C480" s="268"/>
      <c r="D480" s="268"/>
      <c r="E480" s="268"/>
    </row>
    <row r="481" spans="1:5">
      <c r="A481" s="308" t="s">
        <v>1256</v>
      </c>
      <c r="B481" s="318" t="s">
        <v>1257</v>
      </c>
      <c r="C481" s="268"/>
      <c r="D481" s="268"/>
      <c r="E481" s="268"/>
    </row>
    <row r="482" spans="1:5">
      <c r="A482" s="308" t="s">
        <v>1258</v>
      </c>
      <c r="B482" s="318" t="s">
        <v>1259</v>
      </c>
      <c r="C482" s="268"/>
      <c r="D482" s="268"/>
      <c r="E482" s="268"/>
    </row>
    <row r="483" spans="1:5">
      <c r="A483" s="308" t="s">
        <v>1260</v>
      </c>
      <c r="B483" s="309" t="s">
        <v>1261</v>
      </c>
      <c r="C483" s="268"/>
      <c r="D483" s="268"/>
      <c r="E483" s="268"/>
    </row>
    <row r="484" spans="1:5">
      <c r="A484" s="308" t="s">
        <v>1262</v>
      </c>
      <c r="B484" s="309" t="s">
        <v>1263</v>
      </c>
      <c r="C484" s="268"/>
      <c r="D484" s="268"/>
      <c r="E484" s="268"/>
    </row>
    <row r="485" spans="1:5">
      <c r="A485" s="308" t="s">
        <v>1264</v>
      </c>
      <c r="B485" s="309" t="s">
        <v>1265</v>
      </c>
      <c r="C485" s="268"/>
      <c r="D485" s="268"/>
      <c r="E485" s="268"/>
    </row>
    <row r="486" spans="1:5">
      <c r="A486" s="308" t="s">
        <v>1266</v>
      </c>
      <c r="B486" s="309" t="s">
        <v>1267</v>
      </c>
      <c r="C486" s="268"/>
      <c r="D486" s="268"/>
      <c r="E486" s="268"/>
    </row>
    <row r="487" spans="1:5">
      <c r="A487" s="308" t="s">
        <v>1268</v>
      </c>
      <c r="B487" s="309" t="s">
        <v>1269</v>
      </c>
      <c r="C487" s="268"/>
      <c r="D487" s="268"/>
      <c r="E487" s="268"/>
    </row>
    <row r="488" spans="1:5">
      <c r="A488" s="308" t="s">
        <v>1270</v>
      </c>
      <c r="B488" s="318" t="s">
        <v>1271</v>
      </c>
      <c r="C488" s="268"/>
      <c r="D488" s="268"/>
      <c r="E488" s="268"/>
    </row>
    <row r="489" spans="1:5">
      <c r="A489" s="308" t="s">
        <v>1272</v>
      </c>
      <c r="B489" s="318" t="s">
        <v>1273</v>
      </c>
      <c r="C489" s="268"/>
      <c r="D489" s="268"/>
      <c r="E489" s="268"/>
    </row>
    <row r="490" spans="1:5">
      <c r="A490" s="308" t="s">
        <v>1274</v>
      </c>
      <c r="B490" s="309" t="s">
        <v>1275</v>
      </c>
      <c r="C490" s="268"/>
      <c r="D490" s="268"/>
      <c r="E490" s="268"/>
    </row>
    <row r="491" spans="1:5">
      <c r="A491" s="308" t="s">
        <v>1276</v>
      </c>
      <c r="B491" s="309" t="s">
        <v>1277</v>
      </c>
      <c r="C491" s="268"/>
      <c r="D491" s="268"/>
      <c r="E491" s="268"/>
    </row>
    <row r="492" spans="1:5" ht="18.75">
      <c r="A492" s="307">
        <v>11</v>
      </c>
      <c r="B492" s="314" t="s">
        <v>1278</v>
      </c>
      <c r="C492" s="306"/>
      <c r="D492" s="306"/>
      <c r="E492" s="306"/>
    </row>
    <row r="493" spans="1:5">
      <c r="A493" s="308" t="s">
        <v>1279</v>
      </c>
      <c r="B493" s="309" t="s">
        <v>1280</v>
      </c>
      <c r="C493" s="268"/>
      <c r="D493" s="268"/>
      <c r="E493" s="268"/>
    </row>
    <row r="494" spans="1:5">
      <c r="A494" s="308" t="s">
        <v>1281</v>
      </c>
      <c r="B494" s="309" t="s">
        <v>1282</v>
      </c>
      <c r="C494" s="268"/>
      <c r="D494" s="268"/>
      <c r="E494" s="268"/>
    </row>
    <row r="495" spans="1:5">
      <c r="A495" s="308" t="s">
        <v>1283</v>
      </c>
      <c r="B495" s="309" t="s">
        <v>1284</v>
      </c>
      <c r="C495" s="268"/>
      <c r="D495" s="268"/>
      <c r="E495" s="268"/>
    </row>
    <row r="496" spans="1:5">
      <c r="A496" s="308" t="s">
        <v>1285</v>
      </c>
      <c r="B496" s="309" t="s">
        <v>1286</v>
      </c>
      <c r="C496" s="268"/>
      <c r="D496" s="268"/>
      <c r="E496" s="268"/>
    </row>
    <row r="497" spans="1:5" ht="25.5">
      <c r="A497" s="308" t="s">
        <v>1287</v>
      </c>
      <c r="B497" s="309" t="s">
        <v>1288</v>
      </c>
      <c r="C497" s="268"/>
      <c r="D497" s="268"/>
      <c r="E497" s="268"/>
    </row>
    <row r="498" spans="1:5" ht="25.5">
      <c r="A498" s="308" t="s">
        <v>1289</v>
      </c>
      <c r="B498" s="309" t="s">
        <v>1290</v>
      </c>
      <c r="C498" s="268"/>
      <c r="D498" s="268"/>
      <c r="E498" s="268"/>
    </row>
    <row r="499" spans="1:5" ht="25.5">
      <c r="A499" s="308" t="s">
        <v>1291</v>
      </c>
      <c r="B499" s="309" t="s">
        <v>1292</v>
      </c>
      <c r="C499" s="268"/>
      <c r="D499" s="268"/>
      <c r="E499" s="268"/>
    </row>
    <row r="500" spans="1:5">
      <c r="A500" s="308" t="s">
        <v>1293</v>
      </c>
      <c r="B500" s="309" t="s">
        <v>1294</v>
      </c>
      <c r="C500" s="268"/>
      <c r="D500" s="268"/>
      <c r="E500" s="268"/>
    </row>
    <row r="501" spans="1:5">
      <c r="A501" s="308" t="s">
        <v>1295</v>
      </c>
      <c r="B501" s="309" t="s">
        <v>1296</v>
      </c>
      <c r="C501" s="268"/>
      <c r="D501" s="268"/>
      <c r="E501" s="268"/>
    </row>
    <row r="502" spans="1:5">
      <c r="A502" s="308" t="s">
        <v>1297</v>
      </c>
      <c r="B502" s="309" t="s">
        <v>1298</v>
      </c>
      <c r="C502" s="268"/>
      <c r="D502" s="268"/>
      <c r="E502" s="268"/>
    </row>
    <row r="503" spans="1:5">
      <c r="A503" s="308" t="s">
        <v>1299</v>
      </c>
      <c r="B503" s="309" t="s">
        <v>1300</v>
      </c>
      <c r="C503" s="268"/>
      <c r="D503" s="268"/>
      <c r="E503" s="268"/>
    </row>
    <row r="504" spans="1:5">
      <c r="A504" s="308" t="s">
        <v>1301</v>
      </c>
      <c r="B504" s="309" t="s">
        <v>1302</v>
      </c>
      <c r="C504" s="268"/>
      <c r="D504" s="268"/>
      <c r="E504" s="268"/>
    </row>
    <row r="505" spans="1:5">
      <c r="A505" s="308" t="s">
        <v>1303</v>
      </c>
      <c r="B505" s="309" t="s">
        <v>1304</v>
      </c>
      <c r="C505" s="268"/>
      <c r="D505" s="268"/>
      <c r="E505" s="268"/>
    </row>
    <row r="506" spans="1:5">
      <c r="A506" s="308" t="s">
        <v>1305</v>
      </c>
      <c r="B506" s="309" t="s">
        <v>1306</v>
      </c>
      <c r="C506" s="268"/>
      <c r="D506" s="268"/>
      <c r="E506" s="268"/>
    </row>
    <row r="507" spans="1:5">
      <c r="A507" s="308" t="s">
        <v>1307</v>
      </c>
      <c r="B507" s="309" t="s">
        <v>1308</v>
      </c>
      <c r="C507" s="268"/>
      <c r="D507" s="268"/>
      <c r="E507" s="268"/>
    </row>
    <row r="508" spans="1:5">
      <c r="A508" s="308" t="s">
        <v>1309</v>
      </c>
      <c r="B508" s="309" t="s">
        <v>1310</v>
      </c>
      <c r="C508" s="268"/>
      <c r="D508" s="268"/>
      <c r="E508" s="268"/>
    </row>
    <row r="509" spans="1:5">
      <c r="A509" s="308" t="s">
        <v>1311</v>
      </c>
      <c r="B509" s="309" t="s">
        <v>1312</v>
      </c>
      <c r="C509" s="268"/>
      <c r="D509" s="268"/>
      <c r="E509" s="268"/>
    </row>
    <row r="510" spans="1:5">
      <c r="A510" s="308" t="s">
        <v>1313</v>
      </c>
      <c r="B510" s="309" t="s">
        <v>1314</v>
      </c>
      <c r="C510" s="268"/>
      <c r="D510" s="268"/>
      <c r="E510" s="268"/>
    </row>
    <row r="511" spans="1:5">
      <c r="A511" s="308" t="s">
        <v>1315</v>
      </c>
      <c r="B511" s="309" t="s">
        <v>1316</v>
      </c>
      <c r="C511" s="268"/>
      <c r="D511" s="268"/>
      <c r="E511" s="268"/>
    </row>
    <row r="512" spans="1:5">
      <c r="A512" s="308" t="s">
        <v>1317</v>
      </c>
      <c r="B512" s="309" t="s">
        <v>1318</v>
      </c>
      <c r="C512" s="268"/>
      <c r="D512" s="268"/>
      <c r="E512" s="268"/>
    </row>
    <row r="513" spans="1:5">
      <c r="A513" s="308" t="s">
        <v>1319</v>
      </c>
      <c r="B513" s="309" t="s">
        <v>1320</v>
      </c>
      <c r="C513" s="268"/>
      <c r="D513" s="268"/>
      <c r="E513" s="268"/>
    </row>
    <row r="514" spans="1:5">
      <c r="A514" s="308" t="s">
        <v>1321</v>
      </c>
      <c r="B514" s="309" t="s">
        <v>1322</v>
      </c>
      <c r="C514" s="268"/>
      <c r="D514" s="268"/>
      <c r="E514" s="268"/>
    </row>
    <row r="515" spans="1:5">
      <c r="A515" s="308" t="s">
        <v>1323</v>
      </c>
      <c r="B515" s="309" t="s">
        <v>1324</v>
      </c>
      <c r="C515" s="268"/>
      <c r="D515" s="268"/>
      <c r="E515" s="268"/>
    </row>
    <row r="516" spans="1:5">
      <c r="A516" s="308" t="s">
        <v>1325</v>
      </c>
      <c r="B516" s="309" t="s">
        <v>1326</v>
      </c>
      <c r="C516" s="268"/>
      <c r="D516" s="268"/>
      <c r="E516" s="268"/>
    </row>
    <row r="517" spans="1:5">
      <c r="A517" s="308" t="s">
        <v>1327</v>
      </c>
      <c r="B517" s="309" t="s">
        <v>1328</v>
      </c>
      <c r="C517" s="268"/>
      <c r="D517" s="268"/>
      <c r="E517" s="268"/>
    </row>
    <row r="518" spans="1:5">
      <c r="A518" s="308" t="s">
        <v>1329</v>
      </c>
      <c r="B518" s="309" t="s">
        <v>1330</v>
      </c>
      <c r="C518" s="268"/>
      <c r="D518" s="268"/>
      <c r="E518" s="268"/>
    </row>
    <row r="519" spans="1:5">
      <c r="A519" s="308" t="s">
        <v>1331</v>
      </c>
      <c r="B519" s="309" t="s">
        <v>1332</v>
      </c>
      <c r="C519" s="268"/>
      <c r="D519" s="268"/>
      <c r="E519" s="268"/>
    </row>
    <row r="520" spans="1:5">
      <c r="A520" s="308" t="s">
        <v>1333</v>
      </c>
      <c r="B520" s="309" t="s">
        <v>1334</v>
      </c>
      <c r="C520" s="268"/>
      <c r="D520" s="268"/>
      <c r="E520" s="268"/>
    </row>
    <row r="521" spans="1:5">
      <c r="A521" s="308" t="s">
        <v>1335</v>
      </c>
      <c r="B521" s="309" t="s">
        <v>1336</v>
      </c>
      <c r="C521" s="268"/>
      <c r="D521" s="268"/>
      <c r="E521" s="268"/>
    </row>
    <row r="522" spans="1:5">
      <c r="A522" s="308" t="s">
        <v>1337</v>
      </c>
      <c r="B522" s="309" t="s">
        <v>1338</v>
      </c>
      <c r="C522" s="268"/>
      <c r="D522" s="268"/>
      <c r="E522" s="268"/>
    </row>
    <row r="523" spans="1:5">
      <c r="A523" s="308" t="s">
        <v>1339</v>
      </c>
      <c r="B523" s="309" t="s">
        <v>1340</v>
      </c>
      <c r="C523" s="268"/>
      <c r="D523" s="268"/>
      <c r="E523" s="268"/>
    </row>
    <row r="524" spans="1:5">
      <c r="A524" s="308" t="s">
        <v>1341</v>
      </c>
      <c r="B524" s="309" t="s">
        <v>1342</v>
      </c>
      <c r="C524" s="268"/>
      <c r="D524" s="268"/>
      <c r="E524" s="268"/>
    </row>
    <row r="525" spans="1:5">
      <c r="A525" s="308" t="s">
        <v>1343</v>
      </c>
      <c r="B525" s="309" t="s">
        <v>1344</v>
      </c>
      <c r="C525" s="268"/>
      <c r="D525" s="268"/>
      <c r="E525" s="268"/>
    </row>
    <row r="526" spans="1:5">
      <c r="A526" s="308" t="s">
        <v>1345</v>
      </c>
      <c r="B526" s="309" t="s">
        <v>1346</v>
      </c>
      <c r="C526" s="268"/>
      <c r="D526" s="268"/>
      <c r="E526" s="268"/>
    </row>
    <row r="527" spans="1:5">
      <c r="A527" s="308" t="s">
        <v>1347</v>
      </c>
      <c r="B527" s="309" t="s">
        <v>1348</v>
      </c>
      <c r="C527" s="268"/>
      <c r="D527" s="268"/>
      <c r="E527" s="268"/>
    </row>
    <row r="528" spans="1:5">
      <c r="A528" s="308" t="s">
        <v>1349</v>
      </c>
      <c r="B528" s="309" t="s">
        <v>1350</v>
      </c>
      <c r="C528" s="268"/>
      <c r="D528" s="268"/>
      <c r="E528" s="268"/>
    </row>
    <row r="529" spans="1:5">
      <c r="A529" s="308" t="s">
        <v>1351</v>
      </c>
      <c r="B529" s="310" t="s">
        <v>1352</v>
      </c>
      <c r="C529" s="268"/>
      <c r="D529" s="268"/>
      <c r="E529" s="268"/>
    </row>
    <row r="530" spans="1:5" ht="18.75">
      <c r="A530" s="307">
        <v>12</v>
      </c>
      <c r="B530" s="314" t="s">
        <v>1353</v>
      </c>
      <c r="C530" s="306"/>
      <c r="D530" s="306"/>
      <c r="E530" s="306"/>
    </row>
    <row r="531" spans="1:5">
      <c r="A531" s="308" t="s">
        <v>1354</v>
      </c>
      <c r="B531" s="318" t="s">
        <v>1355</v>
      </c>
      <c r="C531" s="268"/>
      <c r="D531" s="268"/>
      <c r="E531" s="268"/>
    </row>
    <row r="532" spans="1:5">
      <c r="A532" s="308" t="s">
        <v>1356</v>
      </c>
      <c r="B532" s="318" t="s">
        <v>1357</v>
      </c>
      <c r="C532" s="268"/>
      <c r="D532" s="268"/>
      <c r="E532" s="268"/>
    </row>
    <row r="533" spans="1:5">
      <c r="A533" s="308" t="s">
        <v>1358</v>
      </c>
      <c r="B533" s="309" t="s">
        <v>1359</v>
      </c>
      <c r="C533" s="268"/>
      <c r="D533" s="268"/>
      <c r="E533" s="268"/>
    </row>
    <row r="534" spans="1:5">
      <c r="A534" s="308" t="s">
        <v>1360</v>
      </c>
      <c r="B534" s="309" t="s">
        <v>1361</v>
      </c>
      <c r="C534" s="268"/>
      <c r="D534" s="268"/>
      <c r="E534" s="268"/>
    </row>
    <row r="535" spans="1:5">
      <c r="A535" s="308" t="s">
        <v>1362</v>
      </c>
      <c r="B535" s="309" t="s">
        <v>1363</v>
      </c>
      <c r="C535" s="268"/>
      <c r="D535" s="268"/>
      <c r="E535" s="268"/>
    </row>
    <row r="536" spans="1:5">
      <c r="A536" s="308" t="s">
        <v>1364</v>
      </c>
      <c r="B536" s="310" t="s">
        <v>1365</v>
      </c>
      <c r="C536" s="268"/>
      <c r="D536" s="268"/>
      <c r="E536" s="268"/>
    </row>
    <row r="537" spans="1:5">
      <c r="A537" s="308" t="s">
        <v>1366</v>
      </c>
      <c r="B537" s="309" t="s">
        <v>1367</v>
      </c>
      <c r="C537" s="268"/>
      <c r="D537" s="268"/>
      <c r="E537" s="268"/>
    </row>
    <row r="538" spans="1:5">
      <c r="A538" s="308" t="s">
        <v>1368</v>
      </c>
      <c r="B538" s="309" t="s">
        <v>1369</v>
      </c>
      <c r="C538" s="268"/>
      <c r="D538" s="268"/>
      <c r="E538" s="268"/>
    </row>
    <row r="539" spans="1:5">
      <c r="A539" s="308" t="s">
        <v>1370</v>
      </c>
      <c r="B539" s="309" t="s">
        <v>1371</v>
      </c>
      <c r="C539" s="268"/>
      <c r="D539" s="268"/>
      <c r="E539" s="268"/>
    </row>
    <row r="540" spans="1:5">
      <c r="A540" s="308" t="s">
        <v>1372</v>
      </c>
      <c r="B540" s="309" t="s">
        <v>1373</v>
      </c>
      <c r="C540" s="268"/>
      <c r="D540" s="268"/>
      <c r="E540" s="268"/>
    </row>
    <row r="541" spans="1:5">
      <c r="A541" s="308" t="s">
        <v>1374</v>
      </c>
      <c r="B541" s="309" t="s">
        <v>1375</v>
      </c>
      <c r="C541" s="268"/>
      <c r="D541" s="268"/>
      <c r="E541" s="268"/>
    </row>
    <row r="542" spans="1:5">
      <c r="A542" s="308" t="s">
        <v>1376</v>
      </c>
      <c r="B542" s="309" t="s">
        <v>1377</v>
      </c>
      <c r="C542" s="268"/>
      <c r="D542" s="268"/>
      <c r="E542" s="268"/>
    </row>
    <row r="543" spans="1:5">
      <c r="A543" s="308" t="s">
        <v>1378</v>
      </c>
      <c r="B543" s="318" t="s">
        <v>1379</v>
      </c>
      <c r="C543" s="268"/>
      <c r="D543" s="268"/>
      <c r="E543" s="268"/>
    </row>
    <row r="544" spans="1:5">
      <c r="A544" s="308" t="s">
        <v>1380</v>
      </c>
      <c r="B544" s="310" t="s">
        <v>1381</v>
      </c>
      <c r="C544" s="268"/>
      <c r="D544" s="268"/>
      <c r="E544" s="268"/>
    </row>
    <row r="545" spans="1:5">
      <c r="A545" s="308" t="s">
        <v>1382</v>
      </c>
      <c r="B545" s="309" t="s">
        <v>1383</v>
      </c>
      <c r="C545" s="268"/>
      <c r="D545" s="268"/>
      <c r="E545" s="268"/>
    </row>
    <row r="546" spans="1:5">
      <c r="A546" s="308" t="s">
        <v>1384</v>
      </c>
      <c r="B546" s="309" t="s">
        <v>1385</v>
      </c>
      <c r="C546" s="268"/>
      <c r="D546" s="268"/>
      <c r="E546" s="268"/>
    </row>
    <row r="547" spans="1:5" ht="18.75">
      <c r="A547" s="307">
        <v>13</v>
      </c>
      <c r="B547" s="314" t="s">
        <v>1386</v>
      </c>
      <c r="C547" s="306"/>
      <c r="D547" s="306"/>
      <c r="E547" s="306"/>
    </row>
    <row r="548" spans="1:5">
      <c r="A548" s="308" t="s">
        <v>1387</v>
      </c>
      <c r="B548" s="309" t="s">
        <v>1388</v>
      </c>
      <c r="C548" s="268"/>
      <c r="D548" s="268"/>
      <c r="E548" s="268"/>
    </row>
    <row r="549" spans="1:5">
      <c r="A549" s="308" t="s">
        <v>1389</v>
      </c>
      <c r="B549" s="309" t="s">
        <v>1390</v>
      </c>
      <c r="C549" s="268"/>
      <c r="D549" s="268"/>
      <c r="E549" s="268"/>
    </row>
    <row r="550" spans="1:5">
      <c r="A550" s="308" t="s">
        <v>1391</v>
      </c>
      <c r="B550" s="309" t="s">
        <v>1392</v>
      </c>
      <c r="C550" s="268"/>
      <c r="D550" s="268"/>
      <c r="E550" s="268"/>
    </row>
    <row r="551" spans="1:5" ht="25.5">
      <c r="A551" s="308" t="s">
        <v>1393</v>
      </c>
      <c r="B551" s="309" t="s">
        <v>1394</v>
      </c>
      <c r="C551" s="268"/>
      <c r="D551" s="268"/>
      <c r="E551" s="268"/>
    </row>
    <row r="552" spans="1:5" ht="25.5">
      <c r="A552" s="308" t="s">
        <v>1395</v>
      </c>
      <c r="B552" s="309" t="s">
        <v>1396</v>
      </c>
      <c r="C552" s="268"/>
      <c r="D552" s="268"/>
      <c r="E552" s="268"/>
    </row>
    <row r="553" spans="1:5" ht="25.5">
      <c r="A553" s="308" t="s">
        <v>1397</v>
      </c>
      <c r="B553" s="309" t="s">
        <v>1398</v>
      </c>
      <c r="C553" s="268"/>
      <c r="D553" s="268"/>
      <c r="E553" s="268"/>
    </row>
    <row r="554" spans="1:5" ht="25.5">
      <c r="A554" s="308" t="s">
        <v>1399</v>
      </c>
      <c r="B554" s="309" t="s">
        <v>1400</v>
      </c>
      <c r="C554" s="268"/>
      <c r="D554" s="268"/>
      <c r="E554" s="268"/>
    </row>
    <row r="555" spans="1:5">
      <c r="A555" s="308" t="s">
        <v>1401</v>
      </c>
      <c r="B555" s="309" t="s">
        <v>1402</v>
      </c>
      <c r="C555" s="268"/>
      <c r="D555" s="268"/>
      <c r="E555" s="268"/>
    </row>
    <row r="556" spans="1:5">
      <c r="A556" s="308" t="s">
        <v>1403</v>
      </c>
      <c r="B556" s="309" t="s">
        <v>1404</v>
      </c>
      <c r="C556" s="268"/>
      <c r="D556" s="268"/>
      <c r="E556" s="268"/>
    </row>
    <row r="557" spans="1:5">
      <c r="A557" s="308" t="s">
        <v>1405</v>
      </c>
      <c r="B557" s="309" t="s">
        <v>1406</v>
      </c>
      <c r="C557" s="268"/>
      <c r="D557" s="268"/>
      <c r="E557" s="268"/>
    </row>
    <row r="558" spans="1:5">
      <c r="A558" s="308" t="s">
        <v>1407</v>
      </c>
      <c r="B558" s="309" t="s">
        <v>1408</v>
      </c>
      <c r="C558" s="268"/>
      <c r="D558" s="268"/>
      <c r="E558" s="268"/>
    </row>
    <row r="559" spans="1:5">
      <c r="A559" s="308" t="s">
        <v>1409</v>
      </c>
      <c r="B559" s="309" t="s">
        <v>1410</v>
      </c>
      <c r="C559" s="268"/>
      <c r="D559" s="268"/>
      <c r="E559" s="268"/>
    </row>
    <row r="560" spans="1:5">
      <c r="A560" s="313" t="s">
        <v>1411</v>
      </c>
      <c r="B560" s="318" t="s">
        <v>1412</v>
      </c>
      <c r="C560" s="268"/>
      <c r="D560" s="268"/>
      <c r="E560" s="268"/>
    </row>
    <row r="561" spans="1:5">
      <c r="A561" s="313" t="s">
        <v>1413</v>
      </c>
      <c r="B561" s="318" t="s">
        <v>1414</v>
      </c>
      <c r="C561" s="268"/>
      <c r="D561" s="268"/>
      <c r="E561" s="268"/>
    </row>
    <row r="562" spans="1:5">
      <c r="A562" s="308" t="s">
        <v>1415</v>
      </c>
      <c r="B562" s="309" t="s">
        <v>1416</v>
      </c>
      <c r="C562" s="268"/>
      <c r="D562" s="268"/>
      <c r="E562" s="268"/>
    </row>
    <row r="563" spans="1:5">
      <c r="A563" s="308" t="s">
        <v>1417</v>
      </c>
      <c r="B563" s="309" t="s">
        <v>1418</v>
      </c>
      <c r="C563" s="268"/>
      <c r="D563" s="268"/>
      <c r="E563" s="268"/>
    </row>
    <row r="564" spans="1:5">
      <c r="A564" s="308" t="s">
        <v>1419</v>
      </c>
      <c r="B564" s="309" t="s">
        <v>1420</v>
      </c>
      <c r="C564" s="268"/>
      <c r="D564" s="268"/>
      <c r="E564" s="268"/>
    </row>
    <row r="565" spans="1:5">
      <c r="A565" s="308" t="s">
        <v>1421</v>
      </c>
      <c r="B565" s="318" t="s">
        <v>1422</v>
      </c>
      <c r="C565" s="268"/>
      <c r="D565" s="268"/>
      <c r="E565" s="268"/>
    </row>
    <row r="566" spans="1:5" ht="18.75">
      <c r="A566" s="307">
        <v>14</v>
      </c>
      <c r="B566" s="314" t="s">
        <v>1423</v>
      </c>
      <c r="C566" s="306"/>
      <c r="D566" s="306"/>
      <c r="E566" s="306"/>
    </row>
    <row r="567" spans="1:5">
      <c r="A567" s="308" t="s">
        <v>1424</v>
      </c>
      <c r="B567" s="309" t="s">
        <v>1425</v>
      </c>
      <c r="C567" s="268"/>
      <c r="D567" s="268"/>
      <c r="E567" s="268"/>
    </row>
    <row r="568" spans="1:5">
      <c r="A568" s="308" t="s">
        <v>1426</v>
      </c>
      <c r="B568" s="309" t="s">
        <v>1427</v>
      </c>
      <c r="C568" s="268"/>
      <c r="D568" s="268"/>
      <c r="E568" s="268"/>
    </row>
    <row r="569" spans="1:5">
      <c r="A569" s="308" t="s">
        <v>1428</v>
      </c>
      <c r="B569" s="309" t="s">
        <v>1429</v>
      </c>
      <c r="C569" s="268"/>
      <c r="D569" s="268"/>
      <c r="E569" s="268"/>
    </row>
    <row r="570" spans="1:5">
      <c r="A570" s="308" t="s">
        <v>1430</v>
      </c>
      <c r="B570" s="309" t="s">
        <v>1431</v>
      </c>
      <c r="C570" s="268"/>
      <c r="D570" s="268"/>
      <c r="E570" s="268"/>
    </row>
    <row r="571" spans="1:5">
      <c r="A571" s="308" t="s">
        <v>1432</v>
      </c>
      <c r="B571" s="318" t="s">
        <v>1433</v>
      </c>
      <c r="C571" s="268"/>
      <c r="D571" s="268"/>
      <c r="E571" s="268"/>
    </row>
    <row r="572" spans="1:5">
      <c r="A572" s="308" t="s">
        <v>1434</v>
      </c>
      <c r="B572" s="318" t="s">
        <v>1435</v>
      </c>
      <c r="C572" s="268"/>
      <c r="D572" s="268"/>
      <c r="E572" s="268"/>
    </row>
    <row r="573" spans="1:5" ht="25.5">
      <c r="A573" s="308" t="s">
        <v>1436</v>
      </c>
      <c r="B573" s="318" t="s">
        <v>1437</v>
      </c>
      <c r="C573" s="268"/>
      <c r="D573" s="268"/>
      <c r="E573" s="268"/>
    </row>
    <row r="574" spans="1:5" ht="25.5">
      <c r="A574" s="308" t="s">
        <v>1438</v>
      </c>
      <c r="B574" s="318" t="s">
        <v>1439</v>
      </c>
      <c r="C574" s="268"/>
      <c r="D574" s="268"/>
      <c r="E574" s="268"/>
    </row>
    <row r="575" spans="1:5">
      <c r="A575" s="308" t="s">
        <v>1440</v>
      </c>
      <c r="B575" s="309" t="s">
        <v>1441</v>
      </c>
      <c r="C575" s="268"/>
      <c r="D575" s="268"/>
      <c r="E575" s="268"/>
    </row>
    <row r="576" spans="1:5">
      <c r="A576" s="319" t="s">
        <v>1442</v>
      </c>
      <c r="B576" s="320" t="s">
        <v>1443</v>
      </c>
      <c r="C576" s="268"/>
      <c r="D576" s="268"/>
      <c r="E576" s="268"/>
    </row>
    <row r="577" spans="1:5">
      <c r="A577" s="319" t="s">
        <v>1444</v>
      </c>
      <c r="B577" s="320" t="s">
        <v>1445</v>
      </c>
      <c r="C577" s="268"/>
      <c r="D577" s="268"/>
      <c r="E577" s="268"/>
    </row>
    <row r="578" spans="1:5">
      <c r="A578" s="319" t="s">
        <v>1446</v>
      </c>
      <c r="B578" s="320" t="s">
        <v>1447</v>
      </c>
      <c r="C578" s="268"/>
      <c r="D578" s="268"/>
      <c r="E578" s="268"/>
    </row>
    <row r="579" spans="1:5">
      <c r="A579" s="319" t="s">
        <v>1448</v>
      </c>
      <c r="B579" s="320" t="s">
        <v>1449</v>
      </c>
      <c r="C579" s="268"/>
      <c r="D579" s="268"/>
      <c r="E579" s="268"/>
    </row>
    <row r="580" spans="1:5">
      <c r="A580" s="319" t="s">
        <v>1450</v>
      </c>
      <c r="B580" s="320" t="s">
        <v>1451</v>
      </c>
      <c r="C580" s="268"/>
      <c r="D580" s="268"/>
      <c r="E580" s="268"/>
    </row>
    <row r="581" spans="1:5" ht="18.75">
      <c r="A581" s="307">
        <v>15</v>
      </c>
      <c r="B581" s="314" t="s">
        <v>1452</v>
      </c>
      <c r="C581" s="306"/>
      <c r="D581" s="306"/>
      <c r="E581" s="306"/>
    </row>
    <row r="582" spans="1:5" ht="25.5">
      <c r="A582" s="308" t="s">
        <v>1453</v>
      </c>
      <c r="B582" s="309" t="s">
        <v>1454</v>
      </c>
      <c r="C582" s="268"/>
      <c r="D582" s="268"/>
      <c r="E582" s="268"/>
    </row>
    <row r="583" spans="1:5">
      <c r="A583" s="308" t="s">
        <v>1455</v>
      </c>
      <c r="B583" s="309" t="s">
        <v>1456</v>
      </c>
      <c r="C583" s="268"/>
      <c r="D583" s="268"/>
      <c r="E583" s="268"/>
    </row>
    <row r="584" spans="1:5">
      <c r="A584" s="308" t="s">
        <v>1457</v>
      </c>
      <c r="B584" s="309" t="s">
        <v>1458</v>
      </c>
      <c r="C584" s="268"/>
      <c r="D584" s="268"/>
      <c r="E584" s="268"/>
    </row>
    <row r="585" spans="1:5">
      <c r="A585" s="308" t="s">
        <v>1459</v>
      </c>
      <c r="B585" s="309" t="s">
        <v>1460</v>
      </c>
      <c r="C585" s="268"/>
      <c r="D585" s="268"/>
      <c r="E585" s="268"/>
    </row>
    <row r="586" spans="1:5">
      <c r="A586" s="308" t="s">
        <v>1461</v>
      </c>
      <c r="B586" s="309" t="s">
        <v>1462</v>
      </c>
      <c r="C586" s="268"/>
      <c r="D586" s="268"/>
      <c r="E586" s="268"/>
    </row>
    <row r="587" spans="1:5" ht="25.5">
      <c r="A587" s="308" t="s">
        <v>1463</v>
      </c>
      <c r="B587" s="309" t="s">
        <v>1464</v>
      </c>
      <c r="C587" s="268"/>
      <c r="D587" s="268"/>
      <c r="E587" s="268"/>
    </row>
    <row r="588" spans="1:5" ht="25.5">
      <c r="A588" s="308" t="s">
        <v>1465</v>
      </c>
      <c r="B588" s="309" t="s">
        <v>1466</v>
      </c>
      <c r="C588" s="268"/>
      <c r="D588" s="268"/>
      <c r="E588" s="268"/>
    </row>
    <row r="589" spans="1:5" ht="25.5">
      <c r="A589" s="308" t="s">
        <v>1467</v>
      </c>
      <c r="B589" s="309" t="s">
        <v>1468</v>
      </c>
      <c r="C589" s="268"/>
      <c r="D589" s="268"/>
      <c r="E589" s="268"/>
    </row>
    <row r="590" spans="1:5" ht="25.5">
      <c r="A590" s="308" t="s">
        <v>1469</v>
      </c>
      <c r="B590" s="309" t="s">
        <v>1470</v>
      </c>
      <c r="C590" s="268"/>
      <c r="D590" s="268"/>
      <c r="E590" s="268"/>
    </row>
    <row r="591" spans="1:5">
      <c r="A591" s="308" t="s">
        <v>1471</v>
      </c>
      <c r="B591" s="309" t="s">
        <v>1472</v>
      </c>
      <c r="C591" s="268"/>
      <c r="D591" s="268"/>
      <c r="E591" s="268"/>
    </row>
    <row r="592" spans="1:5">
      <c r="A592" s="308" t="s">
        <v>1473</v>
      </c>
      <c r="B592" s="309" t="s">
        <v>1474</v>
      </c>
      <c r="C592" s="268"/>
      <c r="D592" s="268"/>
      <c r="E592" s="268"/>
    </row>
    <row r="593" spans="1:5">
      <c r="A593" s="308" t="s">
        <v>1475</v>
      </c>
      <c r="B593" s="309" t="s">
        <v>1476</v>
      </c>
      <c r="C593" s="268"/>
      <c r="D593" s="268"/>
      <c r="E593" s="268"/>
    </row>
    <row r="594" spans="1:5">
      <c r="A594" s="308" t="s">
        <v>1477</v>
      </c>
      <c r="B594" s="309" t="s">
        <v>1478</v>
      </c>
      <c r="C594" s="268"/>
      <c r="D594" s="268"/>
      <c r="E594" s="268"/>
    </row>
    <row r="595" spans="1:5" ht="25.5">
      <c r="A595" s="308" t="s">
        <v>1479</v>
      </c>
      <c r="B595" s="309" t="s">
        <v>1480</v>
      </c>
      <c r="C595" s="268"/>
      <c r="D595" s="268"/>
      <c r="E595" s="268"/>
    </row>
    <row r="596" spans="1:5" ht="25.5">
      <c r="A596" s="308" t="s">
        <v>1481</v>
      </c>
      <c r="B596" s="309" t="s">
        <v>1482</v>
      </c>
      <c r="C596" s="268"/>
      <c r="D596" s="268"/>
      <c r="E596" s="268"/>
    </row>
    <row r="597" spans="1:5" ht="25.5">
      <c r="A597" s="308" t="s">
        <v>1483</v>
      </c>
      <c r="B597" s="309" t="s">
        <v>1484</v>
      </c>
      <c r="C597" s="268"/>
      <c r="D597" s="268"/>
      <c r="E597" s="268"/>
    </row>
    <row r="598" spans="1:5" ht="25.5">
      <c r="A598" s="308" t="s">
        <v>1485</v>
      </c>
      <c r="B598" s="309" t="s">
        <v>1486</v>
      </c>
      <c r="C598" s="268"/>
      <c r="D598" s="268"/>
      <c r="E598" s="268"/>
    </row>
    <row r="599" spans="1:5" ht="25.5">
      <c r="A599" s="308" t="s">
        <v>1487</v>
      </c>
      <c r="B599" s="309" t="s">
        <v>1488</v>
      </c>
      <c r="C599" s="268"/>
      <c r="D599" s="268"/>
      <c r="E599" s="268"/>
    </row>
    <row r="600" spans="1:5" ht="25.5">
      <c r="A600" s="308" t="s">
        <v>1489</v>
      </c>
      <c r="B600" s="309" t="s">
        <v>1490</v>
      </c>
      <c r="C600" s="268"/>
      <c r="D600" s="268"/>
      <c r="E600" s="268"/>
    </row>
    <row r="601" spans="1:5" ht="25.5">
      <c r="A601" s="308" t="s">
        <v>1491</v>
      </c>
      <c r="B601" s="309" t="s">
        <v>1492</v>
      </c>
      <c r="C601" s="268"/>
      <c r="D601" s="268"/>
      <c r="E601" s="268"/>
    </row>
    <row r="602" spans="1:5" ht="25.5">
      <c r="A602" s="308" t="s">
        <v>1493</v>
      </c>
      <c r="B602" s="309" t="s">
        <v>1494</v>
      </c>
      <c r="C602" s="268"/>
      <c r="D602" s="268"/>
      <c r="E602" s="268"/>
    </row>
    <row r="603" spans="1:5" ht="25.5">
      <c r="A603" s="308" t="s">
        <v>1495</v>
      </c>
      <c r="B603" s="309" t="s">
        <v>1496</v>
      </c>
      <c r="C603" s="268"/>
      <c r="D603" s="268"/>
      <c r="E603" s="268"/>
    </row>
    <row r="604" spans="1:5" ht="25.5">
      <c r="A604" s="308" t="s">
        <v>1497</v>
      </c>
      <c r="B604" s="309" t="s">
        <v>1498</v>
      </c>
      <c r="C604" s="268"/>
      <c r="D604" s="268"/>
      <c r="E604" s="268"/>
    </row>
    <row r="605" spans="1:5" ht="25.5">
      <c r="A605" s="308" t="s">
        <v>1499</v>
      </c>
      <c r="B605" s="309" t="s">
        <v>1500</v>
      </c>
      <c r="C605" s="268"/>
      <c r="D605" s="268"/>
      <c r="E605" s="268"/>
    </row>
    <row r="606" spans="1:5" ht="25.5">
      <c r="A606" s="308" t="s">
        <v>1501</v>
      </c>
      <c r="B606" s="309" t="s">
        <v>1502</v>
      </c>
      <c r="C606" s="268"/>
      <c r="D606" s="268"/>
      <c r="E606" s="268"/>
    </row>
    <row r="607" spans="1:5" ht="37.5">
      <c r="A607" s="307">
        <v>16</v>
      </c>
      <c r="B607" s="314" t="s">
        <v>1503</v>
      </c>
      <c r="C607" s="306"/>
      <c r="D607" s="306"/>
      <c r="E607" s="306"/>
    </row>
    <row r="608" spans="1:5">
      <c r="A608" s="308" t="s">
        <v>1504</v>
      </c>
      <c r="B608" s="309" t="s">
        <v>1505</v>
      </c>
      <c r="C608" s="268"/>
      <c r="D608" s="268"/>
      <c r="E608" s="268"/>
    </row>
    <row r="609" spans="1:5" ht="25.5">
      <c r="A609" s="308" t="s">
        <v>1506</v>
      </c>
      <c r="B609" s="309" t="s">
        <v>1507</v>
      </c>
      <c r="C609" s="268"/>
      <c r="D609" s="268"/>
      <c r="E609" s="268"/>
    </row>
    <row r="610" spans="1:5" ht="25.5">
      <c r="A610" s="308" t="s">
        <v>1508</v>
      </c>
      <c r="B610" s="309" t="s">
        <v>1509</v>
      </c>
      <c r="C610" s="268"/>
      <c r="D610" s="268"/>
      <c r="E610" s="268"/>
    </row>
    <row r="611" spans="1:5">
      <c r="A611" s="308" t="s">
        <v>1510</v>
      </c>
      <c r="B611" s="309" t="s">
        <v>1511</v>
      </c>
      <c r="C611" s="268"/>
      <c r="D611" s="268"/>
      <c r="E611" s="268"/>
    </row>
    <row r="612" spans="1:5" ht="25.5">
      <c r="A612" s="308" t="s">
        <v>1512</v>
      </c>
      <c r="B612" s="309" t="s">
        <v>1513</v>
      </c>
      <c r="C612" s="268"/>
      <c r="D612" s="268"/>
      <c r="E612" s="268"/>
    </row>
    <row r="613" spans="1:5" ht="25.5">
      <c r="A613" s="308" t="s">
        <v>1514</v>
      </c>
      <c r="B613" s="309" t="s">
        <v>1515</v>
      </c>
      <c r="C613" s="268"/>
      <c r="D613" s="268"/>
      <c r="E613" s="268"/>
    </row>
    <row r="614" spans="1:5">
      <c r="A614" s="308" t="s">
        <v>1516</v>
      </c>
      <c r="B614" s="309" t="s">
        <v>1517</v>
      </c>
      <c r="C614" s="268"/>
      <c r="D614" s="268"/>
      <c r="E614" s="268"/>
    </row>
    <row r="615" spans="1:5">
      <c r="A615" s="308" t="s">
        <v>1518</v>
      </c>
      <c r="B615" s="309" t="s">
        <v>1519</v>
      </c>
      <c r="C615" s="268"/>
      <c r="D615" s="268"/>
      <c r="E615" s="268"/>
    </row>
    <row r="616" spans="1:5">
      <c r="A616" s="308" t="s">
        <v>1520</v>
      </c>
      <c r="B616" s="309" t="s">
        <v>1521</v>
      </c>
      <c r="C616" s="268"/>
      <c r="D616" s="268"/>
      <c r="E616" s="268"/>
    </row>
    <row r="617" spans="1:5" ht="23.25">
      <c r="A617" s="321">
        <v>17</v>
      </c>
      <c r="B617" s="314" t="s">
        <v>1522</v>
      </c>
      <c r="C617" s="306"/>
      <c r="D617" s="306"/>
      <c r="E617" s="306"/>
    </row>
    <row r="618" spans="1:5">
      <c r="A618" s="308" t="s">
        <v>1523</v>
      </c>
      <c r="B618" s="310" t="s">
        <v>1524</v>
      </c>
      <c r="C618" s="268"/>
      <c r="D618" s="268"/>
      <c r="E618" s="268"/>
    </row>
    <row r="619" spans="1:5">
      <c r="A619" s="308" t="s">
        <v>1525</v>
      </c>
      <c r="B619" s="309" t="s">
        <v>1526</v>
      </c>
      <c r="C619" s="268"/>
      <c r="D619" s="268"/>
      <c r="E619" s="268"/>
    </row>
    <row r="620" spans="1:5">
      <c r="A620" s="308" t="s">
        <v>1527</v>
      </c>
      <c r="B620" s="309" t="s">
        <v>1528</v>
      </c>
      <c r="C620" s="268"/>
      <c r="D620" s="268"/>
      <c r="E620" s="268"/>
    </row>
    <row r="621" spans="1:5" ht="25.5">
      <c r="A621" s="308" t="s">
        <v>1529</v>
      </c>
      <c r="B621" s="309" t="s">
        <v>1530</v>
      </c>
      <c r="C621" s="268"/>
      <c r="D621" s="268"/>
      <c r="E621" s="268"/>
    </row>
    <row r="622" spans="1:5">
      <c r="A622" s="308" t="s">
        <v>1531</v>
      </c>
      <c r="B622" s="309" t="s">
        <v>1532</v>
      </c>
      <c r="C622" s="268"/>
      <c r="D622" s="268"/>
      <c r="E622" s="268"/>
    </row>
    <row r="623" spans="1:5">
      <c r="A623" s="308" t="s">
        <v>1533</v>
      </c>
      <c r="B623" s="309" t="s">
        <v>1534</v>
      </c>
      <c r="C623" s="268"/>
      <c r="D623" s="268"/>
      <c r="E623" s="268"/>
    </row>
    <row r="624" spans="1:5">
      <c r="A624" s="308" t="s">
        <v>1535</v>
      </c>
      <c r="B624" s="309" t="s">
        <v>1536</v>
      </c>
      <c r="C624" s="268"/>
      <c r="D624" s="268"/>
      <c r="E624" s="268"/>
    </row>
    <row r="625" spans="1:5" ht="25.5">
      <c r="A625" s="308" t="s">
        <v>1537</v>
      </c>
      <c r="B625" s="309" t="s">
        <v>1538</v>
      </c>
      <c r="C625" s="268"/>
      <c r="D625" s="268"/>
      <c r="E625" s="268"/>
    </row>
    <row r="626" spans="1:5" ht="25.5">
      <c r="A626" s="308" t="s">
        <v>1539</v>
      </c>
      <c r="B626" s="309" t="s">
        <v>1540</v>
      </c>
      <c r="C626" s="268"/>
      <c r="D626" s="268"/>
      <c r="E626" s="268"/>
    </row>
    <row r="627" spans="1:5">
      <c r="A627" s="308" t="s">
        <v>1541</v>
      </c>
      <c r="B627" s="309" t="s">
        <v>1542</v>
      </c>
      <c r="C627" s="268"/>
      <c r="D627" s="268"/>
      <c r="E627" s="268"/>
    </row>
    <row r="628" spans="1:5">
      <c r="A628" s="308" t="s">
        <v>1543</v>
      </c>
      <c r="B628" s="309" t="s">
        <v>1544</v>
      </c>
      <c r="C628" s="268"/>
      <c r="D628" s="268"/>
      <c r="E628" s="268"/>
    </row>
    <row r="629" spans="1:5">
      <c r="A629" s="308" t="s">
        <v>1545</v>
      </c>
      <c r="B629" s="309" t="s">
        <v>1546</v>
      </c>
      <c r="C629" s="268"/>
      <c r="D629" s="268"/>
      <c r="E629" s="268"/>
    </row>
    <row r="630" spans="1:5">
      <c r="A630" s="308" t="s">
        <v>1547</v>
      </c>
      <c r="B630" s="309" t="s">
        <v>1548</v>
      </c>
      <c r="C630" s="268"/>
      <c r="D630" s="268"/>
      <c r="E630" s="268"/>
    </row>
    <row r="631" spans="1:5">
      <c r="A631" s="308" t="s">
        <v>1549</v>
      </c>
      <c r="B631" s="309" t="s">
        <v>1550</v>
      </c>
      <c r="C631" s="268"/>
      <c r="D631" s="268"/>
      <c r="E631" s="268"/>
    </row>
    <row r="632" spans="1:5">
      <c r="A632" s="308" t="s">
        <v>1551</v>
      </c>
      <c r="B632" s="309" t="s">
        <v>1552</v>
      </c>
      <c r="C632" s="268"/>
      <c r="D632" s="268"/>
      <c r="E632" s="268"/>
    </row>
    <row r="633" spans="1:5">
      <c r="A633" s="308" t="s">
        <v>1553</v>
      </c>
      <c r="B633" s="309" t="s">
        <v>1554</v>
      </c>
      <c r="C633" s="268"/>
      <c r="D633" s="268"/>
      <c r="E633" s="268"/>
    </row>
    <row r="634" spans="1:5">
      <c r="A634" s="308" t="s">
        <v>1555</v>
      </c>
      <c r="B634" s="309" t="s">
        <v>1556</v>
      </c>
      <c r="C634" s="268"/>
      <c r="D634" s="268"/>
      <c r="E634" s="268"/>
    </row>
    <row r="635" spans="1:5">
      <c r="A635" s="308" t="s">
        <v>1557</v>
      </c>
      <c r="B635" s="309" t="s">
        <v>1558</v>
      </c>
      <c r="C635" s="268"/>
      <c r="D635" s="268"/>
      <c r="E635" s="268"/>
    </row>
    <row r="636" spans="1:5" ht="18.75">
      <c r="A636" s="307">
        <v>18</v>
      </c>
      <c r="B636" s="314" t="s">
        <v>1559</v>
      </c>
      <c r="C636" s="306"/>
      <c r="D636" s="306"/>
      <c r="E636" s="306"/>
    </row>
    <row r="637" spans="1:5">
      <c r="A637" s="308" t="s">
        <v>1560</v>
      </c>
      <c r="B637" s="309" t="s">
        <v>1561</v>
      </c>
      <c r="C637" s="268"/>
      <c r="D637" s="268"/>
      <c r="E637" s="268"/>
    </row>
    <row r="638" spans="1:5">
      <c r="A638" s="308" t="s">
        <v>1562</v>
      </c>
      <c r="B638" s="309" t="s">
        <v>1563</v>
      </c>
      <c r="C638" s="268"/>
      <c r="D638" s="268"/>
      <c r="E638" s="268"/>
    </row>
    <row r="639" spans="1:5">
      <c r="A639" s="308" t="s">
        <v>1564</v>
      </c>
      <c r="B639" s="309" t="s">
        <v>1565</v>
      </c>
      <c r="C639" s="268"/>
      <c r="D639" s="268"/>
      <c r="E639" s="268"/>
    </row>
    <row r="640" spans="1:5">
      <c r="A640" s="308" t="s">
        <v>1566</v>
      </c>
      <c r="B640" s="309" t="s">
        <v>1567</v>
      </c>
      <c r="C640" s="268"/>
      <c r="D640" s="268"/>
      <c r="E640" s="268"/>
    </row>
    <row r="641" spans="1:5">
      <c r="A641" s="308" t="s">
        <v>1568</v>
      </c>
      <c r="B641" s="309" t="s">
        <v>1569</v>
      </c>
      <c r="C641" s="268"/>
      <c r="D641" s="268"/>
      <c r="E641" s="268"/>
    </row>
    <row r="642" spans="1:5">
      <c r="A642" s="308" t="s">
        <v>1570</v>
      </c>
      <c r="B642" s="309" t="s">
        <v>1571</v>
      </c>
      <c r="C642" s="268"/>
      <c r="D642" s="268"/>
      <c r="E642" s="268"/>
    </row>
    <row r="643" spans="1:5">
      <c r="A643" s="308" t="s">
        <v>1572</v>
      </c>
      <c r="B643" s="309" t="s">
        <v>1573</v>
      </c>
      <c r="C643" s="268"/>
      <c r="D643" s="268"/>
      <c r="E643" s="268"/>
    </row>
    <row r="644" spans="1:5">
      <c r="A644" s="308" t="s">
        <v>1574</v>
      </c>
      <c r="B644" s="309" t="s">
        <v>1575</v>
      </c>
      <c r="C644" s="268"/>
      <c r="D644" s="268"/>
      <c r="E644" s="268"/>
    </row>
    <row r="645" spans="1:5">
      <c r="A645" s="308" t="s">
        <v>1576</v>
      </c>
      <c r="B645" s="309" t="s">
        <v>1577</v>
      </c>
      <c r="C645" s="268"/>
      <c r="D645" s="268"/>
      <c r="E645" s="268"/>
    </row>
    <row r="646" spans="1:5">
      <c r="A646" s="308" t="s">
        <v>1578</v>
      </c>
      <c r="B646" s="309" t="s">
        <v>1579</v>
      </c>
      <c r="C646" s="268"/>
      <c r="D646" s="268"/>
      <c r="E646" s="268"/>
    </row>
    <row r="647" spans="1:5" ht="25.5">
      <c r="A647" s="308" t="s">
        <v>1580</v>
      </c>
      <c r="B647" s="309" t="s">
        <v>1581</v>
      </c>
      <c r="C647" s="268"/>
      <c r="D647" s="268"/>
      <c r="E647" s="268"/>
    </row>
    <row r="648" spans="1:5" ht="25.5">
      <c r="A648" s="308" t="s">
        <v>1582</v>
      </c>
      <c r="B648" s="309" t="s">
        <v>1583</v>
      </c>
      <c r="C648" s="268"/>
      <c r="D648" s="268"/>
      <c r="E648" s="268"/>
    </row>
    <row r="649" spans="1:5">
      <c r="A649" s="308" t="s">
        <v>1584</v>
      </c>
      <c r="B649" s="309" t="s">
        <v>1585</v>
      </c>
      <c r="C649" s="268"/>
      <c r="D649" s="268"/>
      <c r="E649" s="268"/>
    </row>
    <row r="650" spans="1:5">
      <c r="A650" s="308" t="s">
        <v>1586</v>
      </c>
      <c r="B650" s="309" t="s">
        <v>1587</v>
      </c>
      <c r="C650" s="268"/>
      <c r="D650" s="268"/>
      <c r="E650" s="268"/>
    </row>
    <row r="651" spans="1:5">
      <c r="A651" s="308" t="s">
        <v>1588</v>
      </c>
      <c r="B651" s="309" t="s">
        <v>1589</v>
      </c>
      <c r="C651" s="268"/>
      <c r="D651" s="268"/>
      <c r="E651" s="268"/>
    </row>
    <row r="652" spans="1:5">
      <c r="A652" s="308" t="s">
        <v>1590</v>
      </c>
      <c r="B652" s="309" t="s">
        <v>1591</v>
      </c>
      <c r="C652" s="268"/>
      <c r="D652" s="268"/>
      <c r="E652" s="268"/>
    </row>
    <row r="653" spans="1:5">
      <c r="A653" s="308" t="s">
        <v>1592</v>
      </c>
      <c r="B653" s="309" t="s">
        <v>1593</v>
      </c>
      <c r="C653" s="268"/>
      <c r="D653" s="268"/>
      <c r="E653" s="268"/>
    </row>
    <row r="654" spans="1:5">
      <c r="A654" s="308" t="s">
        <v>1594</v>
      </c>
      <c r="B654" s="309" t="s">
        <v>1595</v>
      </c>
      <c r="C654" s="268"/>
      <c r="D654" s="268"/>
      <c r="E654" s="268"/>
    </row>
    <row r="655" spans="1:5" ht="18.75">
      <c r="A655" s="307">
        <v>19</v>
      </c>
      <c r="B655" s="314" t="s">
        <v>1596</v>
      </c>
      <c r="C655" s="306"/>
      <c r="D655" s="306"/>
      <c r="E655" s="306"/>
    </row>
    <row r="656" spans="1:5">
      <c r="A656" s="308" t="s">
        <v>1597</v>
      </c>
      <c r="B656" s="320" t="s">
        <v>1598</v>
      </c>
      <c r="C656" s="268"/>
      <c r="D656" s="268"/>
      <c r="E656" s="268"/>
    </row>
    <row r="657" spans="1:5">
      <c r="A657" s="308" t="s">
        <v>1599</v>
      </c>
      <c r="B657" s="320" t="s">
        <v>1600</v>
      </c>
      <c r="C657" s="268"/>
      <c r="D657" s="268"/>
      <c r="E657" s="268"/>
    </row>
    <row r="658" spans="1:5">
      <c r="A658" s="308" t="s">
        <v>1601</v>
      </c>
      <c r="B658" s="320" t="s">
        <v>1602</v>
      </c>
      <c r="C658" s="268"/>
      <c r="D658" s="268"/>
      <c r="E658" s="268"/>
    </row>
    <row r="659" spans="1:5">
      <c r="A659" s="308" t="s">
        <v>1603</v>
      </c>
      <c r="B659" s="320" t="s">
        <v>1604</v>
      </c>
      <c r="C659" s="268"/>
      <c r="D659" s="268"/>
      <c r="E659" s="268"/>
    </row>
    <row r="660" spans="1:5" ht="25.5">
      <c r="A660" s="308" t="s">
        <v>1605</v>
      </c>
      <c r="B660" s="320" t="s">
        <v>1606</v>
      </c>
      <c r="C660" s="268"/>
      <c r="D660" s="268"/>
      <c r="E660" s="268"/>
    </row>
    <row r="661" spans="1:5">
      <c r="A661" s="308" t="s">
        <v>1607</v>
      </c>
      <c r="B661" s="320" t="s">
        <v>1608</v>
      </c>
      <c r="C661" s="268"/>
      <c r="D661" s="268"/>
      <c r="E661" s="268"/>
    </row>
    <row r="662" spans="1:5">
      <c r="A662" s="308" t="s">
        <v>1609</v>
      </c>
      <c r="B662" s="320" t="s">
        <v>1610</v>
      </c>
      <c r="C662" s="268"/>
      <c r="D662" s="268"/>
      <c r="E662" s="268"/>
    </row>
    <row r="663" spans="1:5">
      <c r="A663" s="308" t="s">
        <v>1611</v>
      </c>
      <c r="B663" s="320" t="s">
        <v>1612</v>
      </c>
      <c r="C663" s="268"/>
      <c r="D663" s="268"/>
      <c r="E663" s="268"/>
    </row>
    <row r="664" spans="1:5">
      <c r="A664" s="308" t="s">
        <v>1613</v>
      </c>
      <c r="B664" s="320" t="s">
        <v>1614</v>
      </c>
      <c r="C664" s="268"/>
      <c r="D664" s="268"/>
      <c r="E664" s="268"/>
    </row>
    <row r="665" spans="1:5">
      <c r="A665" s="308" t="s">
        <v>1615</v>
      </c>
      <c r="B665" s="320" t="s">
        <v>1616</v>
      </c>
      <c r="C665" s="268"/>
      <c r="D665" s="268"/>
      <c r="E665" s="268"/>
    </row>
    <row r="666" spans="1:5">
      <c r="A666" s="308" t="s">
        <v>1617</v>
      </c>
      <c r="B666" s="320" t="s">
        <v>1618</v>
      </c>
      <c r="C666" s="268"/>
      <c r="D666" s="268"/>
      <c r="E666" s="268"/>
    </row>
    <row r="667" spans="1:5" ht="37.5">
      <c r="A667" s="307">
        <v>20</v>
      </c>
      <c r="B667" s="314" t="s">
        <v>1619</v>
      </c>
      <c r="C667" s="306"/>
      <c r="D667" s="306"/>
      <c r="E667" s="306"/>
    </row>
    <row r="668" spans="1:5">
      <c r="A668" s="308" t="s">
        <v>1620</v>
      </c>
      <c r="B668" s="309" t="s">
        <v>1621</v>
      </c>
      <c r="C668" s="268"/>
      <c r="D668" s="268"/>
      <c r="E668" s="268"/>
    </row>
    <row r="669" spans="1:5">
      <c r="A669" s="308" t="s">
        <v>1622</v>
      </c>
      <c r="B669" s="309" t="s">
        <v>1623</v>
      </c>
      <c r="C669" s="268"/>
      <c r="D669" s="268"/>
      <c r="E669" s="268"/>
    </row>
    <row r="670" spans="1:5">
      <c r="A670" s="308" t="s">
        <v>1624</v>
      </c>
      <c r="B670" s="309" t="s">
        <v>1625</v>
      </c>
      <c r="C670" s="268"/>
      <c r="D670" s="268"/>
      <c r="E670" s="268"/>
    </row>
    <row r="671" spans="1:5">
      <c r="A671" s="308" t="s">
        <v>1626</v>
      </c>
      <c r="B671" s="309" t="s">
        <v>1627</v>
      </c>
      <c r="C671" s="268"/>
      <c r="D671" s="268"/>
      <c r="E671" s="268"/>
    </row>
    <row r="672" spans="1:5">
      <c r="A672" s="308" t="s">
        <v>1628</v>
      </c>
      <c r="B672" s="309" t="s">
        <v>1629</v>
      </c>
      <c r="C672" s="268"/>
      <c r="D672" s="268"/>
      <c r="E672" s="268"/>
    </row>
    <row r="673" spans="1:5">
      <c r="A673" s="308" t="s">
        <v>1630</v>
      </c>
      <c r="B673" s="309" t="s">
        <v>1631</v>
      </c>
      <c r="C673" s="268"/>
      <c r="D673" s="268"/>
      <c r="E673" s="268"/>
    </row>
    <row r="674" spans="1:5" ht="18.75">
      <c r="A674" s="307">
        <v>21</v>
      </c>
      <c r="B674" s="314" t="s">
        <v>1632</v>
      </c>
      <c r="C674" s="306"/>
      <c r="D674" s="306"/>
      <c r="E674" s="306"/>
    </row>
    <row r="675" spans="1:5">
      <c r="A675" s="308" t="s">
        <v>1633</v>
      </c>
      <c r="B675" s="309" t="s">
        <v>1634</v>
      </c>
      <c r="C675" s="268"/>
      <c r="D675" s="268"/>
      <c r="E675" s="268"/>
    </row>
    <row r="676" spans="1:5" ht="25.5">
      <c r="A676" s="308" t="s">
        <v>1635</v>
      </c>
      <c r="B676" s="309" t="s">
        <v>1636</v>
      </c>
      <c r="C676" s="268"/>
      <c r="D676" s="268"/>
      <c r="E676" s="268"/>
    </row>
    <row r="677" spans="1:5" ht="25.5">
      <c r="A677" s="308" t="s">
        <v>1637</v>
      </c>
      <c r="B677" s="309" t="s">
        <v>1638</v>
      </c>
      <c r="C677" s="268"/>
      <c r="D677" s="268"/>
      <c r="E677" s="268"/>
    </row>
    <row r="678" spans="1:5">
      <c r="A678" s="308" t="s">
        <v>1639</v>
      </c>
      <c r="B678" s="309" t="s">
        <v>1640</v>
      </c>
      <c r="C678" s="268"/>
      <c r="D678" s="268"/>
      <c r="E678" s="268"/>
    </row>
    <row r="679" spans="1:5">
      <c r="A679" s="308" t="s">
        <v>1641</v>
      </c>
      <c r="B679" s="318" t="s">
        <v>1642</v>
      </c>
      <c r="C679" s="268"/>
      <c r="D679" s="268"/>
      <c r="E679" s="268"/>
    </row>
    <row r="680" spans="1:5">
      <c r="A680" s="308" t="s">
        <v>1643</v>
      </c>
      <c r="B680" s="318" t="s">
        <v>1644</v>
      </c>
      <c r="C680" s="268"/>
      <c r="D680" s="268"/>
      <c r="E680" s="268"/>
    </row>
    <row r="681" spans="1:5">
      <c r="A681" s="308" t="s">
        <v>1645</v>
      </c>
      <c r="B681" s="309" t="s">
        <v>1646</v>
      </c>
      <c r="C681" s="268"/>
      <c r="D681" s="268"/>
      <c r="E681" s="268"/>
    </row>
    <row r="682" spans="1:5">
      <c r="A682" s="308" t="s">
        <v>1647</v>
      </c>
      <c r="B682" s="318" t="s">
        <v>1648</v>
      </c>
      <c r="C682" s="268"/>
      <c r="D682" s="268"/>
      <c r="E682" s="268"/>
    </row>
    <row r="683" spans="1:5">
      <c r="A683" s="308" t="s">
        <v>1649</v>
      </c>
      <c r="B683" s="318" t="s">
        <v>1650</v>
      </c>
      <c r="C683" s="268"/>
      <c r="D683" s="268"/>
      <c r="E683" s="268"/>
    </row>
    <row r="684" spans="1:5" ht="25.5">
      <c r="A684" s="308" t="s">
        <v>1651</v>
      </c>
      <c r="B684" s="318" t="s">
        <v>1652</v>
      </c>
      <c r="C684" s="268"/>
      <c r="D684" s="268"/>
      <c r="E684" s="268"/>
    </row>
    <row r="685" spans="1:5">
      <c r="A685" s="308" t="s">
        <v>1653</v>
      </c>
      <c r="B685" s="310" t="s">
        <v>1654</v>
      </c>
      <c r="C685" s="268"/>
      <c r="D685" s="268"/>
      <c r="E685" s="268"/>
    </row>
    <row r="686" spans="1:5">
      <c r="A686" s="308" t="s">
        <v>1655</v>
      </c>
      <c r="B686" s="309" t="s">
        <v>1656</v>
      </c>
      <c r="C686" s="268"/>
      <c r="D686" s="268"/>
      <c r="E686" s="268"/>
    </row>
    <row r="687" spans="1:5">
      <c r="A687" s="308" t="s">
        <v>1657</v>
      </c>
      <c r="B687" s="309" t="s">
        <v>1658</v>
      </c>
      <c r="C687" s="268"/>
      <c r="D687" s="268"/>
      <c r="E687" s="268"/>
    </row>
    <row r="688" spans="1:5">
      <c r="A688" s="308" t="s">
        <v>1659</v>
      </c>
      <c r="B688" s="318" t="s">
        <v>1660</v>
      </c>
      <c r="C688" s="268"/>
      <c r="D688" s="268"/>
      <c r="E688" s="268"/>
    </row>
    <row r="689" spans="1:5">
      <c r="A689" s="308" t="s">
        <v>1661</v>
      </c>
      <c r="B689" s="318" t="s">
        <v>1662</v>
      </c>
      <c r="C689" s="268"/>
      <c r="D689" s="268"/>
      <c r="E689" s="268"/>
    </row>
    <row r="690" spans="1:5">
      <c r="A690" s="308" t="s">
        <v>1663</v>
      </c>
      <c r="B690" s="309" t="s">
        <v>1664</v>
      </c>
      <c r="C690" s="268"/>
      <c r="D690" s="268"/>
      <c r="E690" s="268"/>
    </row>
    <row r="691" spans="1:5">
      <c r="A691" s="308" t="s">
        <v>1665</v>
      </c>
      <c r="B691" s="309" t="s">
        <v>1666</v>
      </c>
      <c r="C691" s="268"/>
      <c r="D691" s="268"/>
      <c r="E691" s="268"/>
    </row>
    <row r="692" spans="1:5" ht="25.5">
      <c r="A692" s="308" t="s">
        <v>1667</v>
      </c>
      <c r="B692" s="309" t="s">
        <v>1668</v>
      </c>
      <c r="C692" s="268"/>
      <c r="D692" s="268"/>
      <c r="E692" s="268"/>
    </row>
    <row r="693" spans="1:5" ht="25.5">
      <c r="A693" s="308" t="s">
        <v>1669</v>
      </c>
      <c r="B693" s="309" t="s">
        <v>1670</v>
      </c>
      <c r="C693" s="268"/>
      <c r="D693" s="268"/>
      <c r="E693" s="268"/>
    </row>
    <row r="694" spans="1:5">
      <c r="A694" s="308" t="s">
        <v>1671</v>
      </c>
      <c r="B694" s="309" t="s">
        <v>1672</v>
      </c>
      <c r="C694" s="268"/>
      <c r="D694" s="268"/>
      <c r="E694" s="268"/>
    </row>
    <row r="695" spans="1:5">
      <c r="A695" s="308" t="s">
        <v>1673</v>
      </c>
      <c r="B695" s="309" t="s">
        <v>1674</v>
      </c>
      <c r="C695" s="268"/>
      <c r="D695" s="268"/>
      <c r="E695" s="268"/>
    </row>
    <row r="696" spans="1:5">
      <c r="A696" s="308" t="s">
        <v>1675</v>
      </c>
      <c r="B696" s="309" t="s">
        <v>1676</v>
      </c>
      <c r="C696" s="268"/>
      <c r="D696" s="268"/>
      <c r="E696" s="268"/>
    </row>
    <row r="697" spans="1:5">
      <c r="A697" s="308" t="s">
        <v>1677</v>
      </c>
      <c r="B697" s="309" t="s">
        <v>1678</v>
      </c>
      <c r="C697" s="268"/>
      <c r="D697" s="268"/>
      <c r="E697" s="268"/>
    </row>
    <row r="698" spans="1:5">
      <c r="A698" s="308" t="s">
        <v>1679</v>
      </c>
      <c r="B698" s="309" t="s">
        <v>1680</v>
      </c>
      <c r="C698" s="268"/>
      <c r="D698" s="268"/>
      <c r="E698" s="268"/>
    </row>
    <row r="699" spans="1:5">
      <c r="A699" s="308" t="s">
        <v>1681</v>
      </c>
      <c r="B699" s="309" t="s">
        <v>1682</v>
      </c>
      <c r="C699" s="268"/>
      <c r="D699" s="268"/>
      <c r="E699" s="268"/>
    </row>
    <row r="700" spans="1:5">
      <c r="A700" s="308" t="s">
        <v>1683</v>
      </c>
      <c r="B700" s="309" t="s">
        <v>1684</v>
      </c>
      <c r="C700" s="268"/>
      <c r="D700" s="268"/>
      <c r="E700" s="268"/>
    </row>
    <row r="701" spans="1:5">
      <c r="A701" s="308" t="s">
        <v>1685</v>
      </c>
      <c r="B701" s="309" t="s">
        <v>1686</v>
      </c>
      <c r="C701" s="268"/>
      <c r="D701" s="268"/>
      <c r="E701" s="268"/>
    </row>
    <row r="702" spans="1:5">
      <c r="A702" s="308" t="s">
        <v>1687</v>
      </c>
      <c r="B702" s="309" t="s">
        <v>1688</v>
      </c>
      <c r="C702" s="268"/>
      <c r="D702" s="268"/>
      <c r="E702" s="268"/>
    </row>
    <row r="703" spans="1:5">
      <c r="A703" s="308" t="s">
        <v>1689</v>
      </c>
      <c r="B703" s="309" t="s">
        <v>1690</v>
      </c>
      <c r="C703" s="268"/>
      <c r="D703" s="268"/>
      <c r="E703" s="268"/>
    </row>
    <row r="704" spans="1:5" ht="18.75">
      <c r="A704" s="307">
        <v>22</v>
      </c>
      <c r="B704" s="314" t="s">
        <v>1691</v>
      </c>
      <c r="C704" s="306"/>
      <c r="D704" s="306"/>
      <c r="E704" s="306"/>
    </row>
    <row r="705" spans="1:5">
      <c r="A705" s="308" t="s">
        <v>1692</v>
      </c>
      <c r="B705" s="309" t="s">
        <v>1693</v>
      </c>
      <c r="C705" s="268"/>
      <c r="D705" s="268"/>
      <c r="E705" s="268"/>
    </row>
    <row r="706" spans="1:5">
      <c r="A706" s="308" t="s">
        <v>1694</v>
      </c>
      <c r="B706" s="309" t="s">
        <v>1695</v>
      </c>
      <c r="C706" s="268"/>
      <c r="D706" s="268"/>
      <c r="E706" s="268"/>
    </row>
    <row r="707" spans="1:5">
      <c r="A707" s="308" t="s">
        <v>1696</v>
      </c>
      <c r="B707" s="309" t="s">
        <v>1697</v>
      </c>
      <c r="C707" s="268"/>
      <c r="D707" s="268"/>
      <c r="E707" s="268"/>
    </row>
    <row r="708" spans="1:5">
      <c r="A708" s="308" t="s">
        <v>1698</v>
      </c>
      <c r="B708" s="309" t="s">
        <v>1699</v>
      </c>
      <c r="C708" s="268"/>
      <c r="D708" s="268"/>
      <c r="E708" s="268"/>
    </row>
    <row r="709" spans="1:5">
      <c r="A709" s="308" t="s">
        <v>1700</v>
      </c>
      <c r="B709" s="309" t="s">
        <v>1701</v>
      </c>
      <c r="C709" s="268"/>
      <c r="D709" s="268"/>
      <c r="E709" s="268"/>
    </row>
    <row r="710" spans="1:5">
      <c r="A710" s="308" t="s">
        <v>1702</v>
      </c>
      <c r="B710" s="309" t="s">
        <v>1703</v>
      </c>
      <c r="C710" s="268"/>
      <c r="D710" s="268"/>
      <c r="E710" s="268"/>
    </row>
    <row r="711" spans="1:5">
      <c r="A711" s="308" t="s">
        <v>1704</v>
      </c>
      <c r="B711" s="309" t="s">
        <v>1705</v>
      </c>
      <c r="C711" s="268"/>
      <c r="D711" s="268"/>
      <c r="E711" s="268"/>
    </row>
    <row r="712" spans="1:5">
      <c r="A712" s="308" t="s">
        <v>1706</v>
      </c>
      <c r="B712" s="309" t="s">
        <v>1707</v>
      </c>
      <c r="C712" s="268"/>
      <c r="D712" s="268"/>
      <c r="E712" s="268"/>
    </row>
    <row r="713" spans="1:5" ht="37.5">
      <c r="A713" s="307">
        <v>23</v>
      </c>
      <c r="B713" s="314" t="s">
        <v>1708</v>
      </c>
      <c r="C713" s="306"/>
      <c r="D713" s="306"/>
      <c r="E713" s="306"/>
    </row>
    <row r="714" spans="1:5" ht="25.5">
      <c r="A714" s="308" t="s">
        <v>1709</v>
      </c>
      <c r="B714" s="309" t="s">
        <v>1710</v>
      </c>
      <c r="C714" s="268"/>
      <c r="D714" s="268"/>
      <c r="E714" s="268"/>
    </row>
    <row r="715" spans="1:5" ht="25.5">
      <c r="A715" s="308" t="s">
        <v>1711</v>
      </c>
      <c r="B715" s="309" t="s">
        <v>1712</v>
      </c>
      <c r="C715" s="268"/>
      <c r="D715" s="268"/>
      <c r="E715" s="268"/>
    </row>
    <row r="716" spans="1:5">
      <c r="A716" s="308" t="s">
        <v>1713</v>
      </c>
      <c r="B716" s="309" t="s">
        <v>1714</v>
      </c>
      <c r="C716" s="268"/>
      <c r="D716" s="268"/>
      <c r="E716" s="268"/>
    </row>
    <row r="717" spans="1:5">
      <c r="A717" s="308" t="s">
        <v>1715</v>
      </c>
      <c r="B717" s="309" t="s">
        <v>1716</v>
      </c>
      <c r="C717" s="268"/>
      <c r="D717" s="268"/>
      <c r="E717" s="268"/>
    </row>
    <row r="718" spans="1:5">
      <c r="A718" s="308" t="s">
        <v>1717</v>
      </c>
      <c r="B718" s="309" t="s">
        <v>1718</v>
      </c>
      <c r="C718" s="268"/>
      <c r="D718" s="268"/>
      <c r="E718" s="268"/>
    </row>
    <row r="719" spans="1:5">
      <c r="A719" s="308" t="s">
        <v>1719</v>
      </c>
      <c r="B719" s="310" t="s">
        <v>1720</v>
      </c>
      <c r="C719" s="268"/>
      <c r="D719" s="268"/>
      <c r="E719" s="268"/>
    </row>
    <row r="720" spans="1:5">
      <c r="A720" s="308" t="s">
        <v>1721</v>
      </c>
      <c r="B720" s="310" t="s">
        <v>1722</v>
      </c>
      <c r="C720" s="268"/>
      <c r="D720" s="268"/>
      <c r="E720" s="268"/>
    </row>
    <row r="721" spans="1:5">
      <c r="A721" s="308" t="s">
        <v>1723</v>
      </c>
      <c r="B721" s="310" t="s">
        <v>1724</v>
      </c>
      <c r="C721" s="268"/>
      <c r="D721" s="268"/>
      <c r="E721" s="268"/>
    </row>
    <row r="722" spans="1:5">
      <c r="A722" s="308" t="s">
        <v>1725</v>
      </c>
      <c r="B722" s="309" t="s">
        <v>1726</v>
      </c>
      <c r="C722" s="268"/>
      <c r="D722" s="268"/>
      <c r="E722" s="268"/>
    </row>
    <row r="723" spans="1:5">
      <c r="A723" s="308" t="s">
        <v>1727</v>
      </c>
      <c r="B723" s="309" t="s">
        <v>1728</v>
      </c>
      <c r="C723" s="268"/>
      <c r="D723" s="268"/>
      <c r="E723" s="268"/>
    </row>
    <row r="724" spans="1:5">
      <c r="A724" s="308" t="s">
        <v>1729</v>
      </c>
      <c r="B724" s="309" t="s">
        <v>1730</v>
      </c>
      <c r="C724" s="268"/>
      <c r="D724" s="268"/>
      <c r="E724" s="268"/>
    </row>
    <row r="725" spans="1:5">
      <c r="A725" s="308" t="s">
        <v>1731</v>
      </c>
      <c r="B725" s="309" t="s">
        <v>1732</v>
      </c>
      <c r="C725" s="268"/>
      <c r="D725" s="268"/>
      <c r="E725" s="268"/>
    </row>
    <row r="726" spans="1:5">
      <c r="A726" s="308" t="s">
        <v>1733</v>
      </c>
      <c r="B726" s="309" t="s">
        <v>1734</v>
      </c>
      <c r="C726" s="268"/>
      <c r="D726" s="268"/>
      <c r="E726" s="268"/>
    </row>
    <row r="727" spans="1:5" ht="23.25">
      <c r="A727" s="322"/>
      <c r="B727" s="323" t="s">
        <v>1735</v>
      </c>
      <c r="C727" s="323"/>
      <c r="D727" s="306"/>
      <c r="E727" s="306"/>
    </row>
    <row r="728" spans="1:5">
      <c r="A728" s="308" t="s">
        <v>1736</v>
      </c>
      <c r="B728" s="324" t="s">
        <v>1737</v>
      </c>
      <c r="C728" s="268"/>
      <c r="D728" s="268"/>
      <c r="E728" s="268"/>
    </row>
    <row r="729" spans="1:5" ht="25.5">
      <c r="A729" s="325" t="s">
        <v>1738</v>
      </c>
      <c r="B729" s="324" t="s">
        <v>1739</v>
      </c>
      <c r="C729" s="268"/>
      <c r="D729" s="268"/>
      <c r="E729" s="268"/>
    </row>
    <row r="730" spans="1:5">
      <c r="A730" s="325" t="s">
        <v>1740</v>
      </c>
      <c r="B730" s="324" t="s">
        <v>1741</v>
      </c>
      <c r="C730" s="268"/>
      <c r="D730" s="268"/>
      <c r="E730" s="268"/>
    </row>
    <row r="731" spans="1:5" ht="23.25">
      <c r="A731" s="326"/>
      <c r="B731" s="323" t="s">
        <v>1742</v>
      </c>
      <c r="C731" s="323"/>
      <c r="D731" s="306"/>
      <c r="E731" s="306"/>
    </row>
    <row r="732" spans="1:5">
      <c r="A732" s="325" t="s">
        <v>1743</v>
      </c>
      <c r="B732" s="324" t="s">
        <v>1744</v>
      </c>
      <c r="C732" s="268"/>
      <c r="D732" s="268"/>
      <c r="E732" s="268"/>
    </row>
    <row r="733" spans="1:5">
      <c r="A733" s="325" t="s">
        <v>1745</v>
      </c>
      <c r="B733" s="324" t="s">
        <v>1746</v>
      </c>
      <c r="C733" s="268"/>
      <c r="D733" s="268"/>
      <c r="E733" s="268"/>
    </row>
    <row r="734" spans="1:5">
      <c r="A734" s="325" t="s">
        <v>1747</v>
      </c>
      <c r="B734" s="324" t="s">
        <v>1748</v>
      </c>
      <c r="C734" s="268"/>
      <c r="D734" s="268"/>
      <c r="E734" s="268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6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0"/>
  <sheetViews>
    <sheetView view="pageBreakPreview" topLeftCell="A571" zoomScaleNormal="100" zoomScaleSheetLayoutView="100" workbookViewId="0">
      <selection activeCell="D411" sqref="D411"/>
    </sheetView>
  </sheetViews>
  <sheetFormatPr defaultRowHeight="12.75"/>
  <cols>
    <col min="1" max="1" width="12.7109375" customWidth="1"/>
    <col min="2" max="2" width="39.85546875" customWidth="1"/>
    <col min="3" max="3" width="13.42578125" customWidth="1"/>
    <col min="4" max="4" width="8.85546875" customWidth="1"/>
    <col min="5" max="5" width="8.28515625" customWidth="1"/>
    <col min="6" max="6" width="12" customWidth="1"/>
    <col min="7" max="8" width="9.140625" customWidth="1"/>
    <col min="9" max="9" width="11.5703125" bestFit="1" customWidth="1"/>
    <col min="257" max="257" width="12.7109375" customWidth="1"/>
    <col min="258" max="258" width="39.85546875" customWidth="1"/>
    <col min="259" max="259" width="13.42578125" customWidth="1"/>
    <col min="260" max="260" width="8.85546875" customWidth="1"/>
    <col min="261" max="261" width="8.28515625" customWidth="1"/>
    <col min="262" max="262" width="12" customWidth="1"/>
    <col min="263" max="264" width="9.140625" customWidth="1"/>
    <col min="265" max="265" width="11.5703125" bestFit="1" customWidth="1"/>
    <col min="513" max="513" width="12.7109375" customWidth="1"/>
    <col min="514" max="514" width="39.85546875" customWidth="1"/>
    <col min="515" max="515" width="13.42578125" customWidth="1"/>
    <col min="516" max="516" width="8.85546875" customWidth="1"/>
    <col min="517" max="517" width="8.28515625" customWidth="1"/>
    <col min="518" max="518" width="12" customWidth="1"/>
    <col min="519" max="520" width="9.140625" customWidth="1"/>
    <col min="521" max="521" width="11.5703125" bestFit="1" customWidth="1"/>
    <col min="769" max="769" width="12.7109375" customWidth="1"/>
    <col min="770" max="770" width="39.85546875" customWidth="1"/>
    <col min="771" max="771" width="13.42578125" customWidth="1"/>
    <col min="772" max="772" width="8.85546875" customWidth="1"/>
    <col min="773" max="773" width="8.28515625" customWidth="1"/>
    <col min="774" max="774" width="12" customWidth="1"/>
    <col min="775" max="776" width="9.140625" customWidth="1"/>
    <col min="777" max="777" width="11.5703125" bestFit="1" customWidth="1"/>
    <col min="1025" max="1025" width="12.7109375" customWidth="1"/>
    <col min="1026" max="1026" width="39.85546875" customWidth="1"/>
    <col min="1027" max="1027" width="13.42578125" customWidth="1"/>
    <col min="1028" max="1028" width="8.85546875" customWidth="1"/>
    <col min="1029" max="1029" width="8.28515625" customWidth="1"/>
    <col min="1030" max="1030" width="12" customWidth="1"/>
    <col min="1031" max="1032" width="9.140625" customWidth="1"/>
    <col min="1033" max="1033" width="11.5703125" bestFit="1" customWidth="1"/>
    <col min="1281" max="1281" width="12.7109375" customWidth="1"/>
    <col min="1282" max="1282" width="39.85546875" customWidth="1"/>
    <col min="1283" max="1283" width="13.42578125" customWidth="1"/>
    <col min="1284" max="1284" width="8.85546875" customWidth="1"/>
    <col min="1285" max="1285" width="8.28515625" customWidth="1"/>
    <col min="1286" max="1286" width="12" customWidth="1"/>
    <col min="1287" max="1288" width="9.140625" customWidth="1"/>
    <col min="1289" max="1289" width="11.5703125" bestFit="1" customWidth="1"/>
    <col min="1537" max="1537" width="12.7109375" customWidth="1"/>
    <col min="1538" max="1538" width="39.85546875" customWidth="1"/>
    <col min="1539" max="1539" width="13.42578125" customWidth="1"/>
    <col min="1540" max="1540" width="8.85546875" customWidth="1"/>
    <col min="1541" max="1541" width="8.28515625" customWidth="1"/>
    <col min="1542" max="1542" width="12" customWidth="1"/>
    <col min="1543" max="1544" width="9.140625" customWidth="1"/>
    <col min="1545" max="1545" width="11.5703125" bestFit="1" customWidth="1"/>
    <col min="1793" max="1793" width="12.7109375" customWidth="1"/>
    <col min="1794" max="1794" width="39.85546875" customWidth="1"/>
    <col min="1795" max="1795" width="13.42578125" customWidth="1"/>
    <col min="1796" max="1796" width="8.85546875" customWidth="1"/>
    <col min="1797" max="1797" width="8.28515625" customWidth="1"/>
    <col min="1798" max="1798" width="12" customWidth="1"/>
    <col min="1799" max="1800" width="9.140625" customWidth="1"/>
    <col min="1801" max="1801" width="11.5703125" bestFit="1" customWidth="1"/>
    <col min="2049" max="2049" width="12.7109375" customWidth="1"/>
    <col min="2050" max="2050" width="39.85546875" customWidth="1"/>
    <col min="2051" max="2051" width="13.42578125" customWidth="1"/>
    <col min="2052" max="2052" width="8.85546875" customWidth="1"/>
    <col min="2053" max="2053" width="8.28515625" customWidth="1"/>
    <col min="2054" max="2054" width="12" customWidth="1"/>
    <col min="2055" max="2056" width="9.140625" customWidth="1"/>
    <col min="2057" max="2057" width="11.5703125" bestFit="1" customWidth="1"/>
    <col min="2305" max="2305" width="12.7109375" customWidth="1"/>
    <col min="2306" max="2306" width="39.85546875" customWidth="1"/>
    <col min="2307" max="2307" width="13.42578125" customWidth="1"/>
    <col min="2308" max="2308" width="8.85546875" customWidth="1"/>
    <col min="2309" max="2309" width="8.28515625" customWidth="1"/>
    <col min="2310" max="2310" width="12" customWidth="1"/>
    <col min="2311" max="2312" width="9.140625" customWidth="1"/>
    <col min="2313" max="2313" width="11.5703125" bestFit="1" customWidth="1"/>
    <col min="2561" max="2561" width="12.7109375" customWidth="1"/>
    <col min="2562" max="2562" width="39.85546875" customWidth="1"/>
    <col min="2563" max="2563" width="13.42578125" customWidth="1"/>
    <col min="2564" max="2564" width="8.85546875" customWidth="1"/>
    <col min="2565" max="2565" width="8.28515625" customWidth="1"/>
    <col min="2566" max="2566" width="12" customWidth="1"/>
    <col min="2567" max="2568" width="9.140625" customWidth="1"/>
    <col min="2569" max="2569" width="11.5703125" bestFit="1" customWidth="1"/>
    <col min="2817" max="2817" width="12.7109375" customWidth="1"/>
    <col min="2818" max="2818" width="39.85546875" customWidth="1"/>
    <col min="2819" max="2819" width="13.42578125" customWidth="1"/>
    <col min="2820" max="2820" width="8.85546875" customWidth="1"/>
    <col min="2821" max="2821" width="8.28515625" customWidth="1"/>
    <col min="2822" max="2822" width="12" customWidth="1"/>
    <col min="2823" max="2824" width="9.140625" customWidth="1"/>
    <col min="2825" max="2825" width="11.5703125" bestFit="1" customWidth="1"/>
    <col min="3073" max="3073" width="12.7109375" customWidth="1"/>
    <col min="3074" max="3074" width="39.85546875" customWidth="1"/>
    <col min="3075" max="3075" width="13.42578125" customWidth="1"/>
    <col min="3076" max="3076" width="8.85546875" customWidth="1"/>
    <col min="3077" max="3077" width="8.28515625" customWidth="1"/>
    <col min="3078" max="3078" width="12" customWidth="1"/>
    <col min="3079" max="3080" width="9.140625" customWidth="1"/>
    <col min="3081" max="3081" width="11.5703125" bestFit="1" customWidth="1"/>
    <col min="3329" max="3329" width="12.7109375" customWidth="1"/>
    <col min="3330" max="3330" width="39.85546875" customWidth="1"/>
    <col min="3331" max="3331" width="13.42578125" customWidth="1"/>
    <col min="3332" max="3332" width="8.85546875" customWidth="1"/>
    <col min="3333" max="3333" width="8.28515625" customWidth="1"/>
    <col min="3334" max="3334" width="12" customWidth="1"/>
    <col min="3335" max="3336" width="9.140625" customWidth="1"/>
    <col min="3337" max="3337" width="11.5703125" bestFit="1" customWidth="1"/>
    <col min="3585" max="3585" width="12.7109375" customWidth="1"/>
    <col min="3586" max="3586" width="39.85546875" customWidth="1"/>
    <col min="3587" max="3587" width="13.42578125" customWidth="1"/>
    <col min="3588" max="3588" width="8.85546875" customWidth="1"/>
    <col min="3589" max="3589" width="8.28515625" customWidth="1"/>
    <col min="3590" max="3590" width="12" customWidth="1"/>
    <col min="3591" max="3592" width="9.140625" customWidth="1"/>
    <col min="3593" max="3593" width="11.5703125" bestFit="1" customWidth="1"/>
    <col min="3841" max="3841" width="12.7109375" customWidth="1"/>
    <col min="3842" max="3842" width="39.85546875" customWidth="1"/>
    <col min="3843" max="3843" width="13.42578125" customWidth="1"/>
    <col min="3844" max="3844" width="8.85546875" customWidth="1"/>
    <col min="3845" max="3845" width="8.28515625" customWidth="1"/>
    <col min="3846" max="3846" width="12" customWidth="1"/>
    <col min="3847" max="3848" width="9.140625" customWidth="1"/>
    <col min="3849" max="3849" width="11.5703125" bestFit="1" customWidth="1"/>
    <col min="4097" max="4097" width="12.7109375" customWidth="1"/>
    <col min="4098" max="4098" width="39.85546875" customWidth="1"/>
    <col min="4099" max="4099" width="13.42578125" customWidth="1"/>
    <col min="4100" max="4100" width="8.85546875" customWidth="1"/>
    <col min="4101" max="4101" width="8.28515625" customWidth="1"/>
    <col min="4102" max="4102" width="12" customWidth="1"/>
    <col min="4103" max="4104" width="9.140625" customWidth="1"/>
    <col min="4105" max="4105" width="11.5703125" bestFit="1" customWidth="1"/>
    <col min="4353" max="4353" width="12.7109375" customWidth="1"/>
    <col min="4354" max="4354" width="39.85546875" customWidth="1"/>
    <col min="4355" max="4355" width="13.42578125" customWidth="1"/>
    <col min="4356" max="4356" width="8.85546875" customWidth="1"/>
    <col min="4357" max="4357" width="8.28515625" customWidth="1"/>
    <col min="4358" max="4358" width="12" customWidth="1"/>
    <col min="4359" max="4360" width="9.140625" customWidth="1"/>
    <col min="4361" max="4361" width="11.5703125" bestFit="1" customWidth="1"/>
    <col min="4609" max="4609" width="12.7109375" customWidth="1"/>
    <col min="4610" max="4610" width="39.85546875" customWidth="1"/>
    <col min="4611" max="4611" width="13.42578125" customWidth="1"/>
    <col min="4612" max="4612" width="8.85546875" customWidth="1"/>
    <col min="4613" max="4613" width="8.28515625" customWidth="1"/>
    <col min="4614" max="4614" width="12" customWidth="1"/>
    <col min="4615" max="4616" width="9.140625" customWidth="1"/>
    <col min="4617" max="4617" width="11.5703125" bestFit="1" customWidth="1"/>
    <col min="4865" max="4865" width="12.7109375" customWidth="1"/>
    <col min="4866" max="4866" width="39.85546875" customWidth="1"/>
    <col min="4867" max="4867" width="13.42578125" customWidth="1"/>
    <col min="4868" max="4868" width="8.85546875" customWidth="1"/>
    <col min="4869" max="4869" width="8.28515625" customWidth="1"/>
    <col min="4870" max="4870" width="12" customWidth="1"/>
    <col min="4871" max="4872" width="9.140625" customWidth="1"/>
    <col min="4873" max="4873" width="11.5703125" bestFit="1" customWidth="1"/>
    <col min="5121" max="5121" width="12.7109375" customWidth="1"/>
    <col min="5122" max="5122" width="39.85546875" customWidth="1"/>
    <col min="5123" max="5123" width="13.42578125" customWidth="1"/>
    <col min="5124" max="5124" width="8.85546875" customWidth="1"/>
    <col min="5125" max="5125" width="8.28515625" customWidth="1"/>
    <col min="5126" max="5126" width="12" customWidth="1"/>
    <col min="5127" max="5128" width="9.140625" customWidth="1"/>
    <col min="5129" max="5129" width="11.5703125" bestFit="1" customWidth="1"/>
    <col min="5377" max="5377" width="12.7109375" customWidth="1"/>
    <col min="5378" max="5378" width="39.85546875" customWidth="1"/>
    <col min="5379" max="5379" width="13.42578125" customWidth="1"/>
    <col min="5380" max="5380" width="8.85546875" customWidth="1"/>
    <col min="5381" max="5381" width="8.28515625" customWidth="1"/>
    <col min="5382" max="5382" width="12" customWidth="1"/>
    <col min="5383" max="5384" width="9.140625" customWidth="1"/>
    <col min="5385" max="5385" width="11.5703125" bestFit="1" customWidth="1"/>
    <col min="5633" max="5633" width="12.7109375" customWidth="1"/>
    <col min="5634" max="5634" width="39.85546875" customWidth="1"/>
    <col min="5635" max="5635" width="13.42578125" customWidth="1"/>
    <col min="5636" max="5636" width="8.85546875" customWidth="1"/>
    <col min="5637" max="5637" width="8.28515625" customWidth="1"/>
    <col min="5638" max="5638" width="12" customWidth="1"/>
    <col min="5639" max="5640" width="9.140625" customWidth="1"/>
    <col min="5641" max="5641" width="11.5703125" bestFit="1" customWidth="1"/>
    <col min="5889" max="5889" width="12.7109375" customWidth="1"/>
    <col min="5890" max="5890" width="39.85546875" customWidth="1"/>
    <col min="5891" max="5891" width="13.42578125" customWidth="1"/>
    <col min="5892" max="5892" width="8.85546875" customWidth="1"/>
    <col min="5893" max="5893" width="8.28515625" customWidth="1"/>
    <col min="5894" max="5894" width="12" customWidth="1"/>
    <col min="5895" max="5896" width="9.140625" customWidth="1"/>
    <col min="5897" max="5897" width="11.5703125" bestFit="1" customWidth="1"/>
    <col min="6145" max="6145" width="12.7109375" customWidth="1"/>
    <col min="6146" max="6146" width="39.85546875" customWidth="1"/>
    <col min="6147" max="6147" width="13.42578125" customWidth="1"/>
    <col min="6148" max="6148" width="8.85546875" customWidth="1"/>
    <col min="6149" max="6149" width="8.28515625" customWidth="1"/>
    <col min="6150" max="6150" width="12" customWidth="1"/>
    <col min="6151" max="6152" width="9.140625" customWidth="1"/>
    <col min="6153" max="6153" width="11.5703125" bestFit="1" customWidth="1"/>
    <col min="6401" max="6401" width="12.7109375" customWidth="1"/>
    <col min="6402" max="6402" width="39.85546875" customWidth="1"/>
    <col min="6403" max="6403" width="13.42578125" customWidth="1"/>
    <col min="6404" max="6404" width="8.85546875" customWidth="1"/>
    <col min="6405" max="6405" width="8.28515625" customWidth="1"/>
    <col min="6406" max="6406" width="12" customWidth="1"/>
    <col min="6407" max="6408" width="9.140625" customWidth="1"/>
    <col min="6409" max="6409" width="11.5703125" bestFit="1" customWidth="1"/>
    <col min="6657" max="6657" width="12.7109375" customWidth="1"/>
    <col min="6658" max="6658" width="39.85546875" customWidth="1"/>
    <col min="6659" max="6659" width="13.42578125" customWidth="1"/>
    <col min="6660" max="6660" width="8.85546875" customWidth="1"/>
    <col min="6661" max="6661" width="8.28515625" customWidth="1"/>
    <col min="6662" max="6662" width="12" customWidth="1"/>
    <col min="6663" max="6664" width="9.140625" customWidth="1"/>
    <col min="6665" max="6665" width="11.5703125" bestFit="1" customWidth="1"/>
    <col min="6913" max="6913" width="12.7109375" customWidth="1"/>
    <col min="6914" max="6914" width="39.85546875" customWidth="1"/>
    <col min="6915" max="6915" width="13.42578125" customWidth="1"/>
    <col min="6916" max="6916" width="8.85546875" customWidth="1"/>
    <col min="6917" max="6917" width="8.28515625" customWidth="1"/>
    <col min="6918" max="6918" width="12" customWidth="1"/>
    <col min="6919" max="6920" width="9.140625" customWidth="1"/>
    <col min="6921" max="6921" width="11.5703125" bestFit="1" customWidth="1"/>
    <col min="7169" max="7169" width="12.7109375" customWidth="1"/>
    <col min="7170" max="7170" width="39.85546875" customWidth="1"/>
    <col min="7171" max="7171" width="13.42578125" customWidth="1"/>
    <col min="7172" max="7172" width="8.85546875" customWidth="1"/>
    <col min="7173" max="7173" width="8.28515625" customWidth="1"/>
    <col min="7174" max="7174" width="12" customWidth="1"/>
    <col min="7175" max="7176" width="9.140625" customWidth="1"/>
    <col min="7177" max="7177" width="11.5703125" bestFit="1" customWidth="1"/>
    <col min="7425" max="7425" width="12.7109375" customWidth="1"/>
    <col min="7426" max="7426" width="39.85546875" customWidth="1"/>
    <col min="7427" max="7427" width="13.42578125" customWidth="1"/>
    <col min="7428" max="7428" width="8.85546875" customWidth="1"/>
    <col min="7429" max="7429" width="8.28515625" customWidth="1"/>
    <col min="7430" max="7430" width="12" customWidth="1"/>
    <col min="7431" max="7432" width="9.140625" customWidth="1"/>
    <col min="7433" max="7433" width="11.5703125" bestFit="1" customWidth="1"/>
    <col min="7681" max="7681" width="12.7109375" customWidth="1"/>
    <col min="7682" max="7682" width="39.85546875" customWidth="1"/>
    <col min="7683" max="7683" width="13.42578125" customWidth="1"/>
    <col min="7684" max="7684" width="8.85546875" customWidth="1"/>
    <col min="7685" max="7685" width="8.28515625" customWidth="1"/>
    <col min="7686" max="7686" width="12" customWidth="1"/>
    <col min="7687" max="7688" width="9.140625" customWidth="1"/>
    <col min="7689" max="7689" width="11.5703125" bestFit="1" customWidth="1"/>
    <col min="7937" max="7937" width="12.7109375" customWidth="1"/>
    <col min="7938" max="7938" width="39.85546875" customWidth="1"/>
    <col min="7939" max="7939" width="13.42578125" customWidth="1"/>
    <col min="7940" max="7940" width="8.85546875" customWidth="1"/>
    <col min="7941" max="7941" width="8.28515625" customWidth="1"/>
    <col min="7942" max="7942" width="12" customWidth="1"/>
    <col min="7943" max="7944" width="9.140625" customWidth="1"/>
    <col min="7945" max="7945" width="11.5703125" bestFit="1" customWidth="1"/>
    <col min="8193" max="8193" width="12.7109375" customWidth="1"/>
    <col min="8194" max="8194" width="39.85546875" customWidth="1"/>
    <col min="8195" max="8195" width="13.42578125" customWidth="1"/>
    <col min="8196" max="8196" width="8.85546875" customWidth="1"/>
    <col min="8197" max="8197" width="8.28515625" customWidth="1"/>
    <col min="8198" max="8198" width="12" customWidth="1"/>
    <col min="8199" max="8200" width="9.140625" customWidth="1"/>
    <col min="8201" max="8201" width="11.5703125" bestFit="1" customWidth="1"/>
    <col min="8449" max="8449" width="12.7109375" customWidth="1"/>
    <col min="8450" max="8450" width="39.85546875" customWidth="1"/>
    <col min="8451" max="8451" width="13.42578125" customWidth="1"/>
    <col min="8452" max="8452" width="8.85546875" customWidth="1"/>
    <col min="8453" max="8453" width="8.28515625" customWidth="1"/>
    <col min="8454" max="8454" width="12" customWidth="1"/>
    <col min="8455" max="8456" width="9.140625" customWidth="1"/>
    <col min="8457" max="8457" width="11.5703125" bestFit="1" customWidth="1"/>
    <col min="8705" max="8705" width="12.7109375" customWidth="1"/>
    <col min="8706" max="8706" width="39.85546875" customWidth="1"/>
    <col min="8707" max="8707" width="13.42578125" customWidth="1"/>
    <col min="8708" max="8708" width="8.85546875" customWidth="1"/>
    <col min="8709" max="8709" width="8.28515625" customWidth="1"/>
    <col min="8710" max="8710" width="12" customWidth="1"/>
    <col min="8711" max="8712" width="9.140625" customWidth="1"/>
    <col min="8713" max="8713" width="11.5703125" bestFit="1" customWidth="1"/>
    <col min="8961" max="8961" width="12.7109375" customWidth="1"/>
    <col min="8962" max="8962" width="39.85546875" customWidth="1"/>
    <col min="8963" max="8963" width="13.42578125" customWidth="1"/>
    <col min="8964" max="8964" width="8.85546875" customWidth="1"/>
    <col min="8965" max="8965" width="8.28515625" customWidth="1"/>
    <col min="8966" max="8966" width="12" customWidth="1"/>
    <col min="8967" max="8968" width="9.140625" customWidth="1"/>
    <col min="8969" max="8969" width="11.5703125" bestFit="1" customWidth="1"/>
    <col min="9217" max="9217" width="12.7109375" customWidth="1"/>
    <col min="9218" max="9218" width="39.85546875" customWidth="1"/>
    <col min="9219" max="9219" width="13.42578125" customWidth="1"/>
    <col min="9220" max="9220" width="8.85546875" customWidth="1"/>
    <col min="9221" max="9221" width="8.28515625" customWidth="1"/>
    <col min="9222" max="9222" width="12" customWidth="1"/>
    <col min="9223" max="9224" width="9.140625" customWidth="1"/>
    <col min="9225" max="9225" width="11.5703125" bestFit="1" customWidth="1"/>
    <col min="9473" max="9473" width="12.7109375" customWidth="1"/>
    <col min="9474" max="9474" width="39.85546875" customWidth="1"/>
    <col min="9475" max="9475" width="13.42578125" customWidth="1"/>
    <col min="9476" max="9476" width="8.85546875" customWidth="1"/>
    <col min="9477" max="9477" width="8.28515625" customWidth="1"/>
    <col min="9478" max="9478" width="12" customWidth="1"/>
    <col min="9479" max="9480" width="9.140625" customWidth="1"/>
    <col min="9481" max="9481" width="11.5703125" bestFit="1" customWidth="1"/>
    <col min="9729" max="9729" width="12.7109375" customWidth="1"/>
    <col min="9730" max="9730" width="39.85546875" customWidth="1"/>
    <col min="9731" max="9731" width="13.42578125" customWidth="1"/>
    <col min="9732" max="9732" width="8.85546875" customWidth="1"/>
    <col min="9733" max="9733" width="8.28515625" customWidth="1"/>
    <col min="9734" max="9734" width="12" customWidth="1"/>
    <col min="9735" max="9736" width="9.140625" customWidth="1"/>
    <col min="9737" max="9737" width="11.5703125" bestFit="1" customWidth="1"/>
    <col min="9985" max="9985" width="12.7109375" customWidth="1"/>
    <col min="9986" max="9986" width="39.85546875" customWidth="1"/>
    <col min="9987" max="9987" width="13.42578125" customWidth="1"/>
    <col min="9988" max="9988" width="8.85546875" customWidth="1"/>
    <col min="9989" max="9989" width="8.28515625" customWidth="1"/>
    <col min="9990" max="9990" width="12" customWidth="1"/>
    <col min="9991" max="9992" width="9.140625" customWidth="1"/>
    <col min="9993" max="9993" width="11.5703125" bestFit="1" customWidth="1"/>
    <col min="10241" max="10241" width="12.7109375" customWidth="1"/>
    <col min="10242" max="10242" width="39.85546875" customWidth="1"/>
    <col min="10243" max="10243" width="13.42578125" customWidth="1"/>
    <col min="10244" max="10244" width="8.85546875" customWidth="1"/>
    <col min="10245" max="10245" width="8.28515625" customWidth="1"/>
    <col min="10246" max="10246" width="12" customWidth="1"/>
    <col min="10247" max="10248" width="9.140625" customWidth="1"/>
    <col min="10249" max="10249" width="11.5703125" bestFit="1" customWidth="1"/>
    <col min="10497" max="10497" width="12.7109375" customWidth="1"/>
    <col min="10498" max="10498" width="39.85546875" customWidth="1"/>
    <col min="10499" max="10499" width="13.42578125" customWidth="1"/>
    <col min="10500" max="10500" width="8.85546875" customWidth="1"/>
    <col min="10501" max="10501" width="8.28515625" customWidth="1"/>
    <col min="10502" max="10502" width="12" customWidth="1"/>
    <col min="10503" max="10504" width="9.140625" customWidth="1"/>
    <col min="10505" max="10505" width="11.5703125" bestFit="1" customWidth="1"/>
    <col min="10753" max="10753" width="12.7109375" customWidth="1"/>
    <col min="10754" max="10754" width="39.85546875" customWidth="1"/>
    <col min="10755" max="10755" width="13.42578125" customWidth="1"/>
    <col min="10756" max="10756" width="8.85546875" customWidth="1"/>
    <col min="10757" max="10757" width="8.28515625" customWidth="1"/>
    <col min="10758" max="10758" width="12" customWidth="1"/>
    <col min="10759" max="10760" width="9.140625" customWidth="1"/>
    <col min="10761" max="10761" width="11.5703125" bestFit="1" customWidth="1"/>
    <col min="11009" max="11009" width="12.7109375" customWidth="1"/>
    <col min="11010" max="11010" width="39.85546875" customWidth="1"/>
    <col min="11011" max="11011" width="13.42578125" customWidth="1"/>
    <col min="11012" max="11012" width="8.85546875" customWidth="1"/>
    <col min="11013" max="11013" width="8.28515625" customWidth="1"/>
    <col min="11014" max="11014" width="12" customWidth="1"/>
    <col min="11015" max="11016" width="9.140625" customWidth="1"/>
    <col min="11017" max="11017" width="11.5703125" bestFit="1" customWidth="1"/>
    <col min="11265" max="11265" width="12.7109375" customWidth="1"/>
    <col min="11266" max="11266" width="39.85546875" customWidth="1"/>
    <col min="11267" max="11267" width="13.42578125" customWidth="1"/>
    <col min="11268" max="11268" width="8.85546875" customWidth="1"/>
    <col min="11269" max="11269" width="8.28515625" customWidth="1"/>
    <col min="11270" max="11270" width="12" customWidth="1"/>
    <col min="11271" max="11272" width="9.140625" customWidth="1"/>
    <col min="11273" max="11273" width="11.5703125" bestFit="1" customWidth="1"/>
    <col min="11521" max="11521" width="12.7109375" customWidth="1"/>
    <col min="11522" max="11522" width="39.85546875" customWidth="1"/>
    <col min="11523" max="11523" width="13.42578125" customWidth="1"/>
    <col min="11524" max="11524" width="8.85546875" customWidth="1"/>
    <col min="11525" max="11525" width="8.28515625" customWidth="1"/>
    <col min="11526" max="11526" width="12" customWidth="1"/>
    <col min="11527" max="11528" width="9.140625" customWidth="1"/>
    <col min="11529" max="11529" width="11.5703125" bestFit="1" customWidth="1"/>
    <col min="11777" max="11777" width="12.7109375" customWidth="1"/>
    <col min="11778" max="11778" width="39.85546875" customWidth="1"/>
    <col min="11779" max="11779" width="13.42578125" customWidth="1"/>
    <col min="11780" max="11780" width="8.85546875" customWidth="1"/>
    <col min="11781" max="11781" width="8.28515625" customWidth="1"/>
    <col min="11782" max="11782" width="12" customWidth="1"/>
    <col min="11783" max="11784" width="9.140625" customWidth="1"/>
    <col min="11785" max="11785" width="11.5703125" bestFit="1" customWidth="1"/>
    <col min="12033" max="12033" width="12.7109375" customWidth="1"/>
    <col min="12034" max="12034" width="39.85546875" customWidth="1"/>
    <col min="12035" max="12035" width="13.42578125" customWidth="1"/>
    <col min="12036" max="12036" width="8.85546875" customWidth="1"/>
    <col min="12037" max="12037" width="8.28515625" customWidth="1"/>
    <col min="12038" max="12038" width="12" customWidth="1"/>
    <col min="12039" max="12040" width="9.140625" customWidth="1"/>
    <col min="12041" max="12041" width="11.5703125" bestFit="1" customWidth="1"/>
    <col min="12289" max="12289" width="12.7109375" customWidth="1"/>
    <col min="12290" max="12290" width="39.85546875" customWidth="1"/>
    <col min="12291" max="12291" width="13.42578125" customWidth="1"/>
    <col min="12292" max="12292" width="8.85546875" customWidth="1"/>
    <col min="12293" max="12293" width="8.28515625" customWidth="1"/>
    <col min="12294" max="12294" width="12" customWidth="1"/>
    <col min="12295" max="12296" width="9.140625" customWidth="1"/>
    <col min="12297" max="12297" width="11.5703125" bestFit="1" customWidth="1"/>
    <col min="12545" max="12545" width="12.7109375" customWidth="1"/>
    <col min="12546" max="12546" width="39.85546875" customWidth="1"/>
    <col min="12547" max="12547" width="13.42578125" customWidth="1"/>
    <col min="12548" max="12548" width="8.85546875" customWidth="1"/>
    <col min="12549" max="12549" width="8.28515625" customWidth="1"/>
    <col min="12550" max="12550" width="12" customWidth="1"/>
    <col min="12551" max="12552" width="9.140625" customWidth="1"/>
    <col min="12553" max="12553" width="11.5703125" bestFit="1" customWidth="1"/>
    <col min="12801" max="12801" width="12.7109375" customWidth="1"/>
    <col min="12802" max="12802" width="39.85546875" customWidth="1"/>
    <col min="12803" max="12803" width="13.42578125" customWidth="1"/>
    <col min="12804" max="12804" width="8.85546875" customWidth="1"/>
    <col min="12805" max="12805" width="8.28515625" customWidth="1"/>
    <col min="12806" max="12806" width="12" customWidth="1"/>
    <col min="12807" max="12808" width="9.140625" customWidth="1"/>
    <col min="12809" max="12809" width="11.5703125" bestFit="1" customWidth="1"/>
    <col min="13057" max="13057" width="12.7109375" customWidth="1"/>
    <col min="13058" max="13058" width="39.85546875" customWidth="1"/>
    <col min="13059" max="13059" width="13.42578125" customWidth="1"/>
    <col min="13060" max="13060" width="8.85546875" customWidth="1"/>
    <col min="13061" max="13061" width="8.28515625" customWidth="1"/>
    <col min="13062" max="13062" width="12" customWidth="1"/>
    <col min="13063" max="13064" width="9.140625" customWidth="1"/>
    <col min="13065" max="13065" width="11.5703125" bestFit="1" customWidth="1"/>
    <col min="13313" max="13313" width="12.7109375" customWidth="1"/>
    <col min="13314" max="13314" width="39.85546875" customWidth="1"/>
    <col min="13315" max="13315" width="13.42578125" customWidth="1"/>
    <col min="13316" max="13316" width="8.85546875" customWidth="1"/>
    <col min="13317" max="13317" width="8.28515625" customWidth="1"/>
    <col min="13318" max="13318" width="12" customWidth="1"/>
    <col min="13319" max="13320" width="9.140625" customWidth="1"/>
    <col min="13321" max="13321" width="11.5703125" bestFit="1" customWidth="1"/>
    <col min="13569" max="13569" width="12.7109375" customWidth="1"/>
    <col min="13570" max="13570" width="39.85546875" customWidth="1"/>
    <col min="13571" max="13571" width="13.42578125" customWidth="1"/>
    <col min="13572" max="13572" width="8.85546875" customWidth="1"/>
    <col min="13573" max="13573" width="8.28515625" customWidth="1"/>
    <col min="13574" max="13574" width="12" customWidth="1"/>
    <col min="13575" max="13576" width="9.140625" customWidth="1"/>
    <col min="13577" max="13577" width="11.5703125" bestFit="1" customWidth="1"/>
    <col min="13825" max="13825" width="12.7109375" customWidth="1"/>
    <col min="13826" max="13826" width="39.85546875" customWidth="1"/>
    <col min="13827" max="13827" width="13.42578125" customWidth="1"/>
    <col min="13828" max="13828" width="8.85546875" customWidth="1"/>
    <col min="13829" max="13829" width="8.28515625" customWidth="1"/>
    <col min="13830" max="13830" width="12" customWidth="1"/>
    <col min="13831" max="13832" width="9.140625" customWidth="1"/>
    <col min="13833" max="13833" width="11.5703125" bestFit="1" customWidth="1"/>
    <col min="14081" max="14081" width="12.7109375" customWidth="1"/>
    <col min="14082" max="14082" width="39.85546875" customWidth="1"/>
    <col min="14083" max="14083" width="13.42578125" customWidth="1"/>
    <col min="14084" max="14084" width="8.85546875" customWidth="1"/>
    <col min="14085" max="14085" width="8.28515625" customWidth="1"/>
    <col min="14086" max="14086" width="12" customWidth="1"/>
    <col min="14087" max="14088" width="9.140625" customWidth="1"/>
    <col min="14089" max="14089" width="11.5703125" bestFit="1" customWidth="1"/>
    <col min="14337" max="14337" width="12.7109375" customWidth="1"/>
    <col min="14338" max="14338" width="39.85546875" customWidth="1"/>
    <col min="14339" max="14339" width="13.42578125" customWidth="1"/>
    <col min="14340" max="14340" width="8.85546875" customWidth="1"/>
    <col min="14341" max="14341" width="8.28515625" customWidth="1"/>
    <col min="14342" max="14342" width="12" customWidth="1"/>
    <col min="14343" max="14344" width="9.140625" customWidth="1"/>
    <col min="14345" max="14345" width="11.5703125" bestFit="1" customWidth="1"/>
    <col min="14593" max="14593" width="12.7109375" customWidth="1"/>
    <col min="14594" max="14594" width="39.85546875" customWidth="1"/>
    <col min="14595" max="14595" width="13.42578125" customWidth="1"/>
    <col min="14596" max="14596" width="8.85546875" customWidth="1"/>
    <col min="14597" max="14597" width="8.28515625" customWidth="1"/>
    <col min="14598" max="14598" width="12" customWidth="1"/>
    <col min="14599" max="14600" width="9.140625" customWidth="1"/>
    <col min="14601" max="14601" width="11.5703125" bestFit="1" customWidth="1"/>
    <col min="14849" max="14849" width="12.7109375" customWidth="1"/>
    <col min="14850" max="14850" width="39.85546875" customWidth="1"/>
    <col min="14851" max="14851" width="13.42578125" customWidth="1"/>
    <col min="14852" max="14852" width="8.85546875" customWidth="1"/>
    <col min="14853" max="14853" width="8.28515625" customWidth="1"/>
    <col min="14854" max="14854" width="12" customWidth="1"/>
    <col min="14855" max="14856" width="9.140625" customWidth="1"/>
    <col min="14857" max="14857" width="11.5703125" bestFit="1" customWidth="1"/>
    <col min="15105" max="15105" width="12.7109375" customWidth="1"/>
    <col min="15106" max="15106" width="39.85546875" customWidth="1"/>
    <col min="15107" max="15107" width="13.42578125" customWidth="1"/>
    <col min="15108" max="15108" width="8.85546875" customWidth="1"/>
    <col min="15109" max="15109" width="8.28515625" customWidth="1"/>
    <col min="15110" max="15110" width="12" customWidth="1"/>
    <col min="15111" max="15112" width="9.140625" customWidth="1"/>
    <col min="15113" max="15113" width="11.5703125" bestFit="1" customWidth="1"/>
    <col min="15361" max="15361" width="12.7109375" customWidth="1"/>
    <col min="15362" max="15362" width="39.85546875" customWidth="1"/>
    <col min="15363" max="15363" width="13.42578125" customWidth="1"/>
    <col min="15364" max="15364" width="8.85546875" customWidth="1"/>
    <col min="15365" max="15365" width="8.28515625" customWidth="1"/>
    <col min="15366" max="15366" width="12" customWidth="1"/>
    <col min="15367" max="15368" width="9.140625" customWidth="1"/>
    <col min="15369" max="15369" width="11.5703125" bestFit="1" customWidth="1"/>
    <col min="15617" max="15617" width="12.7109375" customWidth="1"/>
    <col min="15618" max="15618" width="39.85546875" customWidth="1"/>
    <col min="15619" max="15619" width="13.42578125" customWidth="1"/>
    <col min="15620" max="15620" width="8.85546875" customWidth="1"/>
    <col min="15621" max="15621" width="8.28515625" customWidth="1"/>
    <col min="15622" max="15622" width="12" customWidth="1"/>
    <col min="15623" max="15624" width="9.140625" customWidth="1"/>
    <col min="15625" max="15625" width="11.5703125" bestFit="1" customWidth="1"/>
    <col min="15873" max="15873" width="12.7109375" customWidth="1"/>
    <col min="15874" max="15874" width="39.85546875" customWidth="1"/>
    <col min="15875" max="15875" width="13.42578125" customWidth="1"/>
    <col min="15876" max="15876" width="8.85546875" customWidth="1"/>
    <col min="15877" max="15877" width="8.28515625" customWidth="1"/>
    <col min="15878" max="15878" width="12" customWidth="1"/>
    <col min="15879" max="15880" width="9.140625" customWidth="1"/>
    <col min="15881" max="15881" width="11.5703125" bestFit="1" customWidth="1"/>
    <col min="16129" max="16129" width="12.7109375" customWidth="1"/>
    <col min="16130" max="16130" width="39.85546875" customWidth="1"/>
    <col min="16131" max="16131" width="13.42578125" customWidth="1"/>
    <col min="16132" max="16132" width="8.85546875" customWidth="1"/>
    <col min="16133" max="16133" width="8.28515625" customWidth="1"/>
    <col min="16134" max="16134" width="12" customWidth="1"/>
    <col min="16135" max="16136" width="9.140625" customWidth="1"/>
    <col min="16137" max="16137" width="11.5703125" bestFit="1" customWidth="1"/>
  </cols>
  <sheetData>
    <row r="1" spans="1:11">
      <c r="A1" s="296"/>
      <c r="B1" s="297" t="s">
        <v>165</v>
      </c>
      <c r="C1" s="298" t="s">
        <v>2815</v>
      </c>
      <c r="D1" s="299"/>
      <c r="E1" s="299"/>
      <c r="F1" s="299"/>
      <c r="G1" s="300"/>
      <c r="H1" s="96"/>
    </row>
    <row r="2" spans="1:11">
      <c r="A2" s="296"/>
      <c r="B2" s="297" t="s">
        <v>166</v>
      </c>
      <c r="C2" s="679">
        <v>7041357</v>
      </c>
      <c r="D2" s="680"/>
      <c r="E2" s="680"/>
      <c r="F2" s="299"/>
      <c r="G2" s="300"/>
      <c r="H2" s="96"/>
    </row>
    <row r="3" spans="1:11">
      <c r="A3" s="296"/>
      <c r="B3" s="297" t="s">
        <v>168</v>
      </c>
      <c r="C3" s="403">
        <v>43465</v>
      </c>
      <c r="D3" s="299"/>
      <c r="E3" s="299"/>
      <c r="F3" s="299"/>
      <c r="G3" s="300"/>
      <c r="H3" s="96"/>
    </row>
    <row r="4" spans="1:11" ht="14.25">
      <c r="A4" s="296"/>
      <c r="B4" s="297" t="s">
        <v>167</v>
      </c>
      <c r="C4" s="301" t="s">
        <v>273</v>
      </c>
      <c r="D4" s="302"/>
      <c r="E4" s="302"/>
      <c r="F4" s="302"/>
      <c r="G4" s="303"/>
      <c r="H4" s="96"/>
    </row>
    <row r="5" spans="1:11" ht="14.25">
      <c r="A5" s="296"/>
      <c r="B5" s="297" t="s">
        <v>208</v>
      </c>
      <c r="C5" s="301"/>
      <c r="D5" s="302"/>
      <c r="E5" s="302"/>
      <c r="F5" s="302"/>
      <c r="G5" s="303"/>
      <c r="H5" s="96"/>
    </row>
    <row r="6" spans="1:11" ht="15.75">
      <c r="A6" s="160"/>
      <c r="B6" s="160"/>
      <c r="C6" s="160"/>
      <c r="D6" s="160"/>
      <c r="E6" s="160"/>
      <c r="F6" s="160"/>
      <c r="G6" s="2" t="s">
        <v>2232</v>
      </c>
    </row>
    <row r="7" spans="1:11">
      <c r="A7" s="698" t="s">
        <v>120</v>
      </c>
      <c r="B7" s="698" t="s">
        <v>210</v>
      </c>
      <c r="C7" s="692" t="s">
        <v>218</v>
      </c>
      <c r="D7" s="692"/>
      <c r="E7" s="692" t="s">
        <v>219</v>
      </c>
      <c r="F7" s="692"/>
      <c r="G7" s="692" t="s">
        <v>88</v>
      </c>
      <c r="H7" s="692"/>
    </row>
    <row r="8" spans="1:11" ht="57" thickBot="1">
      <c r="A8" s="699"/>
      <c r="B8" s="699"/>
      <c r="C8" s="242" t="s">
        <v>324</v>
      </c>
      <c r="D8" s="242" t="s">
        <v>1837</v>
      </c>
      <c r="E8" s="242" t="s">
        <v>324</v>
      </c>
      <c r="F8" s="242" t="s">
        <v>1837</v>
      </c>
      <c r="G8" s="242" t="s">
        <v>324</v>
      </c>
      <c r="H8" s="242" t="s">
        <v>1837</v>
      </c>
    </row>
    <row r="9" spans="1:11" ht="27" customHeight="1" thickTop="1">
      <c r="A9" s="710" t="s">
        <v>1757</v>
      </c>
      <c r="B9" s="744"/>
      <c r="C9" s="744"/>
      <c r="D9" s="744"/>
      <c r="E9" s="744"/>
      <c r="F9" s="744"/>
      <c r="G9" s="744"/>
      <c r="H9" s="697"/>
    </row>
    <row r="10" spans="1:11" ht="29.25" customHeight="1">
      <c r="A10" s="745" t="s">
        <v>2233</v>
      </c>
      <c r="B10" s="746"/>
      <c r="C10" s="746"/>
      <c r="D10" s="746"/>
      <c r="E10" s="746"/>
      <c r="F10" s="746"/>
      <c r="G10" s="746"/>
      <c r="H10" s="747"/>
    </row>
    <row r="11" spans="1:11">
      <c r="A11" s="499">
        <v>90001</v>
      </c>
      <c r="B11" s="500" t="s">
        <v>2234</v>
      </c>
      <c r="C11" s="117">
        <v>2182</v>
      </c>
      <c r="D11" s="117">
        <v>1479</v>
      </c>
      <c r="E11" s="118">
        <v>23990</v>
      </c>
      <c r="F11" s="118">
        <v>27448</v>
      </c>
      <c r="G11" s="119">
        <f t="shared" ref="G11:H26" si="0">C11+E11</f>
        <v>26172</v>
      </c>
      <c r="H11" s="118">
        <f t="shared" si="0"/>
        <v>28927</v>
      </c>
    </row>
    <row r="12" spans="1:11">
      <c r="A12" s="499">
        <v>90002</v>
      </c>
      <c r="B12" s="500" t="s">
        <v>2235</v>
      </c>
      <c r="C12" s="117">
        <v>0</v>
      </c>
      <c r="D12" s="117">
        <v>6</v>
      </c>
      <c r="E12" s="118">
        <v>0</v>
      </c>
      <c r="F12" s="118">
        <v>0</v>
      </c>
      <c r="G12" s="119">
        <f t="shared" si="0"/>
        <v>0</v>
      </c>
      <c r="H12" s="118">
        <f t="shared" si="0"/>
        <v>6</v>
      </c>
    </row>
    <row r="13" spans="1:11">
      <c r="A13" s="499">
        <v>90003</v>
      </c>
      <c r="B13" s="500" t="s">
        <v>2236</v>
      </c>
      <c r="C13" s="117">
        <v>273</v>
      </c>
      <c r="D13" s="117">
        <v>1240</v>
      </c>
      <c r="E13" s="118">
        <v>13748</v>
      </c>
      <c r="F13" s="118">
        <v>12123</v>
      </c>
      <c r="G13" s="119">
        <f t="shared" si="0"/>
        <v>14021</v>
      </c>
      <c r="H13" s="118">
        <f t="shared" si="0"/>
        <v>13363</v>
      </c>
      <c r="K13" s="501"/>
    </row>
    <row r="14" spans="1:11">
      <c r="A14" s="499">
        <v>90004</v>
      </c>
      <c r="B14" s="500" t="s">
        <v>2237</v>
      </c>
      <c r="C14" s="117">
        <v>480</v>
      </c>
      <c r="D14" s="117">
        <v>200</v>
      </c>
      <c r="E14" s="118">
        <v>190</v>
      </c>
      <c r="F14" s="118">
        <v>482</v>
      </c>
      <c r="G14" s="119">
        <f t="shared" si="0"/>
        <v>670</v>
      </c>
      <c r="H14" s="118">
        <f t="shared" si="0"/>
        <v>682</v>
      </c>
    </row>
    <row r="15" spans="1:11" ht="25.5">
      <c r="A15" s="499">
        <v>90005</v>
      </c>
      <c r="B15" s="500" t="s">
        <v>2238</v>
      </c>
      <c r="C15" s="118">
        <v>64</v>
      </c>
      <c r="D15" s="118">
        <v>346</v>
      </c>
      <c r="E15" s="118">
        <v>29</v>
      </c>
      <c r="F15" s="118">
        <v>96</v>
      </c>
      <c r="G15" s="119">
        <f t="shared" si="0"/>
        <v>93</v>
      </c>
      <c r="H15" s="118">
        <f t="shared" si="0"/>
        <v>442</v>
      </c>
    </row>
    <row r="16" spans="1:11">
      <c r="A16" s="499">
        <v>90006</v>
      </c>
      <c r="B16" s="500" t="s">
        <v>2239</v>
      </c>
      <c r="C16" s="118">
        <v>0</v>
      </c>
      <c r="D16" s="118"/>
      <c r="E16" s="118">
        <v>0</v>
      </c>
      <c r="F16" s="118"/>
      <c r="G16" s="119">
        <f t="shared" si="0"/>
        <v>0</v>
      </c>
      <c r="H16" s="118">
        <f t="shared" si="0"/>
        <v>0</v>
      </c>
    </row>
    <row r="17" spans="1:8" ht="25.5">
      <c r="A17" s="499">
        <v>90007</v>
      </c>
      <c r="B17" s="500" t="s">
        <v>2240</v>
      </c>
      <c r="C17" s="118">
        <v>0</v>
      </c>
      <c r="D17" s="118"/>
      <c r="E17" s="118">
        <v>0</v>
      </c>
      <c r="F17" s="118"/>
      <c r="G17" s="119">
        <f t="shared" si="0"/>
        <v>0</v>
      </c>
      <c r="H17" s="118">
        <f t="shared" si="0"/>
        <v>0</v>
      </c>
    </row>
    <row r="18" spans="1:8" ht="25.5">
      <c r="A18" s="499">
        <v>90008</v>
      </c>
      <c r="B18" s="500" t="s">
        <v>2241</v>
      </c>
      <c r="C18" s="118">
        <v>64</v>
      </c>
      <c r="D18" s="118">
        <v>348</v>
      </c>
      <c r="E18" s="118">
        <v>30</v>
      </c>
      <c r="F18" s="118">
        <v>96</v>
      </c>
      <c r="G18" s="119">
        <f t="shared" si="0"/>
        <v>94</v>
      </c>
      <c r="H18" s="118">
        <f t="shared" si="0"/>
        <v>444</v>
      </c>
    </row>
    <row r="19" spans="1:8">
      <c r="A19" s="499">
        <v>90009</v>
      </c>
      <c r="B19" s="500" t="s">
        <v>2242</v>
      </c>
      <c r="C19" s="117">
        <v>0</v>
      </c>
      <c r="D19" s="117"/>
      <c r="E19" s="118">
        <v>0</v>
      </c>
      <c r="F19" s="118"/>
      <c r="G19" s="119">
        <f t="shared" si="0"/>
        <v>0</v>
      </c>
      <c r="H19" s="118">
        <f t="shared" si="0"/>
        <v>0</v>
      </c>
    </row>
    <row r="20" spans="1:8">
      <c r="A20" s="499">
        <v>90010</v>
      </c>
      <c r="B20" s="500" t="s">
        <v>2243</v>
      </c>
      <c r="C20" s="117">
        <v>221</v>
      </c>
      <c r="D20" s="117">
        <v>580</v>
      </c>
      <c r="E20" s="118">
        <v>662</v>
      </c>
      <c r="F20" s="118">
        <v>744</v>
      </c>
      <c r="G20" s="119">
        <f t="shared" si="0"/>
        <v>883</v>
      </c>
      <c r="H20" s="118">
        <f t="shared" si="0"/>
        <v>1324</v>
      </c>
    </row>
    <row r="21" spans="1:8">
      <c r="A21" s="499">
        <v>90011</v>
      </c>
      <c r="B21" s="500" t="s">
        <v>2244</v>
      </c>
      <c r="C21" s="117">
        <v>34027</v>
      </c>
      <c r="D21" s="117">
        <v>33220</v>
      </c>
      <c r="E21" s="118">
        <v>2725</v>
      </c>
      <c r="F21" s="118">
        <v>3183</v>
      </c>
      <c r="G21" s="119">
        <f t="shared" si="0"/>
        <v>36752</v>
      </c>
      <c r="H21" s="118">
        <f t="shared" si="0"/>
        <v>36403</v>
      </c>
    </row>
    <row r="22" spans="1:8">
      <c r="A22" s="499">
        <v>90012</v>
      </c>
      <c r="B22" s="500" t="s">
        <v>2245</v>
      </c>
      <c r="C22" s="117">
        <v>347</v>
      </c>
      <c r="D22" s="117">
        <v>355</v>
      </c>
      <c r="E22" s="118">
        <v>126</v>
      </c>
      <c r="F22" s="118">
        <v>106</v>
      </c>
      <c r="G22" s="119">
        <f t="shared" si="0"/>
        <v>473</v>
      </c>
      <c r="H22" s="118">
        <f t="shared" si="0"/>
        <v>461</v>
      </c>
    </row>
    <row r="23" spans="1:8">
      <c r="A23" s="499">
        <v>90013</v>
      </c>
      <c r="B23" s="500" t="s">
        <v>2246</v>
      </c>
      <c r="C23" s="117">
        <v>127</v>
      </c>
      <c r="D23" s="117">
        <v>114</v>
      </c>
      <c r="E23" s="118">
        <v>1080</v>
      </c>
      <c r="F23" s="118">
        <v>1105</v>
      </c>
      <c r="G23" s="119">
        <f t="shared" si="0"/>
        <v>1207</v>
      </c>
      <c r="H23" s="118">
        <f t="shared" si="0"/>
        <v>1219</v>
      </c>
    </row>
    <row r="24" spans="1:8" ht="25.5">
      <c r="A24" s="499">
        <v>90014</v>
      </c>
      <c r="B24" s="500" t="s">
        <v>2247</v>
      </c>
      <c r="C24" s="117">
        <v>355</v>
      </c>
      <c r="D24" s="117">
        <v>351</v>
      </c>
      <c r="E24" s="118">
        <v>204</v>
      </c>
      <c r="F24" s="118">
        <v>195</v>
      </c>
      <c r="G24" s="119">
        <f t="shared" si="0"/>
        <v>559</v>
      </c>
      <c r="H24" s="118">
        <f t="shared" si="0"/>
        <v>546</v>
      </c>
    </row>
    <row r="25" spans="1:8">
      <c r="A25" s="499">
        <v>90015</v>
      </c>
      <c r="B25" s="500" t="s">
        <v>2248</v>
      </c>
      <c r="C25" s="117">
        <v>4282</v>
      </c>
      <c r="D25" s="117">
        <v>5447</v>
      </c>
      <c r="E25" s="118">
        <v>11550</v>
      </c>
      <c r="F25" s="118">
        <v>13385</v>
      </c>
      <c r="G25" s="119">
        <f t="shared" si="0"/>
        <v>15832</v>
      </c>
      <c r="H25" s="118">
        <f t="shared" si="0"/>
        <v>18832</v>
      </c>
    </row>
    <row r="26" spans="1:8" ht="25.5">
      <c r="A26" s="499">
        <v>90016</v>
      </c>
      <c r="B26" s="500" t="s">
        <v>2249</v>
      </c>
      <c r="C26" s="117">
        <v>0</v>
      </c>
      <c r="D26" s="117"/>
      <c r="E26" s="118">
        <v>0</v>
      </c>
      <c r="F26" s="118"/>
      <c r="G26" s="119">
        <f t="shared" si="0"/>
        <v>0</v>
      </c>
      <c r="H26" s="118">
        <f t="shared" si="0"/>
        <v>0</v>
      </c>
    </row>
    <row r="27" spans="1:8">
      <c r="A27" s="499">
        <v>90017</v>
      </c>
      <c r="B27" s="500" t="s">
        <v>2250</v>
      </c>
      <c r="C27" s="117">
        <v>355</v>
      </c>
      <c r="D27" s="117">
        <v>360</v>
      </c>
      <c r="E27" s="118">
        <v>204</v>
      </c>
      <c r="F27" s="118">
        <v>201</v>
      </c>
      <c r="G27" s="119">
        <f t="shared" ref="G27:H58" si="1">C27+E27</f>
        <v>559</v>
      </c>
      <c r="H27" s="118">
        <f t="shared" si="1"/>
        <v>561</v>
      </c>
    </row>
    <row r="28" spans="1:8">
      <c r="A28" s="499">
        <v>90018</v>
      </c>
      <c r="B28" s="500" t="s">
        <v>2251</v>
      </c>
      <c r="C28" s="117">
        <v>1995</v>
      </c>
      <c r="D28" s="117">
        <v>2826</v>
      </c>
      <c r="E28" s="118">
        <v>29</v>
      </c>
      <c r="F28" s="118">
        <v>96</v>
      </c>
      <c r="G28" s="119">
        <f t="shared" si="1"/>
        <v>2024</v>
      </c>
      <c r="H28" s="118">
        <f t="shared" si="1"/>
        <v>2922</v>
      </c>
    </row>
    <row r="29" spans="1:8">
      <c r="A29" s="499">
        <v>90019</v>
      </c>
      <c r="B29" s="500" t="s">
        <v>2252</v>
      </c>
      <c r="C29" s="117">
        <v>2035</v>
      </c>
      <c r="D29" s="117">
        <v>2600</v>
      </c>
      <c r="E29" s="118">
        <v>1243</v>
      </c>
      <c r="F29" s="118">
        <v>1258</v>
      </c>
      <c r="G29" s="119">
        <f t="shared" si="1"/>
        <v>3278</v>
      </c>
      <c r="H29" s="118">
        <f t="shared" si="1"/>
        <v>3858</v>
      </c>
    </row>
    <row r="30" spans="1:8">
      <c r="A30" s="499">
        <v>90020</v>
      </c>
      <c r="B30" s="500" t="s">
        <v>2253</v>
      </c>
      <c r="C30" s="117">
        <v>289</v>
      </c>
      <c r="D30" s="117">
        <v>478</v>
      </c>
      <c r="E30" s="118">
        <v>2196</v>
      </c>
      <c r="F30" s="118">
        <v>2388</v>
      </c>
      <c r="G30" s="119">
        <f t="shared" si="1"/>
        <v>2485</v>
      </c>
      <c r="H30" s="118">
        <f t="shared" si="1"/>
        <v>2866</v>
      </c>
    </row>
    <row r="31" spans="1:8">
      <c r="A31" s="499">
        <v>90021</v>
      </c>
      <c r="B31" s="500" t="s">
        <v>2254</v>
      </c>
      <c r="C31" s="117">
        <v>397</v>
      </c>
      <c r="D31" s="117">
        <v>90</v>
      </c>
      <c r="E31" s="118">
        <v>2194</v>
      </c>
      <c r="F31" s="118">
        <v>2627</v>
      </c>
      <c r="G31" s="119">
        <f t="shared" si="1"/>
        <v>2591</v>
      </c>
      <c r="H31" s="118">
        <f t="shared" si="1"/>
        <v>2717</v>
      </c>
    </row>
    <row r="32" spans="1:8">
      <c r="A32" s="499">
        <v>90022</v>
      </c>
      <c r="B32" s="500" t="s">
        <v>2255</v>
      </c>
      <c r="C32" s="117">
        <v>1963</v>
      </c>
      <c r="D32" s="117">
        <v>1595</v>
      </c>
      <c r="E32" s="118">
        <v>7084</v>
      </c>
      <c r="F32" s="118">
        <v>7416</v>
      </c>
      <c r="G32" s="119">
        <f t="shared" si="1"/>
        <v>9047</v>
      </c>
      <c r="H32" s="118">
        <f t="shared" si="1"/>
        <v>9011</v>
      </c>
    </row>
    <row r="33" spans="1:8">
      <c r="A33" s="499">
        <v>90023</v>
      </c>
      <c r="B33" s="500" t="s">
        <v>2256</v>
      </c>
      <c r="C33" s="118">
        <v>2721</v>
      </c>
      <c r="D33" s="117">
        <v>3896</v>
      </c>
      <c r="E33" s="118">
        <v>0</v>
      </c>
      <c r="F33" s="118">
        <v>0</v>
      </c>
      <c r="G33" s="119">
        <f t="shared" si="1"/>
        <v>2721</v>
      </c>
      <c r="H33" s="118">
        <f t="shared" si="1"/>
        <v>3896</v>
      </c>
    </row>
    <row r="34" spans="1:8" ht="25.5">
      <c r="A34" s="499">
        <v>90024</v>
      </c>
      <c r="B34" s="500" t="s">
        <v>2257</v>
      </c>
      <c r="C34" s="118">
        <v>0</v>
      </c>
      <c r="D34" s="118"/>
      <c r="E34" s="118">
        <v>0</v>
      </c>
      <c r="F34" s="118"/>
      <c r="G34" s="119">
        <f t="shared" si="1"/>
        <v>0</v>
      </c>
      <c r="H34" s="118">
        <f t="shared" si="1"/>
        <v>0</v>
      </c>
    </row>
    <row r="35" spans="1:8" ht="38.25">
      <c r="A35" s="499">
        <v>90025</v>
      </c>
      <c r="B35" s="500" t="s">
        <v>2258</v>
      </c>
      <c r="C35" s="117">
        <v>934</v>
      </c>
      <c r="D35" s="117">
        <v>1060</v>
      </c>
      <c r="E35" s="118">
        <v>0</v>
      </c>
      <c r="F35" s="118">
        <v>0</v>
      </c>
      <c r="G35" s="119">
        <f t="shared" si="1"/>
        <v>934</v>
      </c>
      <c r="H35" s="118">
        <f t="shared" si="1"/>
        <v>1060</v>
      </c>
    </row>
    <row r="36" spans="1:8">
      <c r="A36" s="499">
        <v>90026</v>
      </c>
      <c r="B36" s="500" t="s">
        <v>2259</v>
      </c>
      <c r="C36" s="118">
        <v>0</v>
      </c>
      <c r="D36" s="118"/>
      <c r="E36" s="118">
        <v>0</v>
      </c>
      <c r="F36" s="118"/>
      <c r="G36" s="119">
        <f t="shared" si="1"/>
        <v>0</v>
      </c>
      <c r="H36" s="118">
        <f t="shared" si="1"/>
        <v>0</v>
      </c>
    </row>
    <row r="37" spans="1:8">
      <c r="A37" s="499">
        <v>90027</v>
      </c>
      <c r="B37" s="500" t="s">
        <v>2260</v>
      </c>
      <c r="C37" s="117">
        <v>1</v>
      </c>
      <c r="D37" s="117">
        <v>2</v>
      </c>
      <c r="E37" s="118">
        <v>3</v>
      </c>
      <c r="F37" s="118">
        <v>4</v>
      </c>
      <c r="G37" s="119">
        <f t="shared" si="1"/>
        <v>4</v>
      </c>
      <c r="H37" s="118">
        <f t="shared" si="1"/>
        <v>6</v>
      </c>
    </row>
    <row r="38" spans="1:8">
      <c r="A38" s="499">
        <v>90028</v>
      </c>
      <c r="B38" s="500" t="s">
        <v>2261</v>
      </c>
      <c r="C38" s="117">
        <v>1273</v>
      </c>
      <c r="D38" s="117">
        <v>823</v>
      </c>
      <c r="E38" s="118">
        <v>130</v>
      </c>
      <c r="F38" s="118">
        <v>276</v>
      </c>
      <c r="G38" s="119">
        <f t="shared" si="1"/>
        <v>1403</v>
      </c>
      <c r="H38" s="118">
        <f t="shared" si="1"/>
        <v>1099</v>
      </c>
    </row>
    <row r="39" spans="1:8" ht="25.5">
      <c r="A39" s="499">
        <v>90029</v>
      </c>
      <c r="B39" s="500" t="s">
        <v>2262</v>
      </c>
      <c r="C39" s="118">
        <v>0</v>
      </c>
      <c r="D39" s="118"/>
      <c r="E39" s="118">
        <v>0</v>
      </c>
      <c r="F39" s="118"/>
      <c r="G39" s="119">
        <f t="shared" si="1"/>
        <v>0</v>
      </c>
      <c r="H39" s="118">
        <f t="shared" si="1"/>
        <v>0</v>
      </c>
    </row>
    <row r="40" spans="1:8" ht="25.5">
      <c r="A40" s="499">
        <v>90030</v>
      </c>
      <c r="B40" s="500" t="s">
        <v>2263</v>
      </c>
      <c r="C40" s="118">
        <v>0</v>
      </c>
      <c r="D40" s="118"/>
      <c r="E40" s="118">
        <v>0</v>
      </c>
      <c r="F40" s="118"/>
      <c r="G40" s="119">
        <f t="shared" si="1"/>
        <v>0</v>
      </c>
      <c r="H40" s="118">
        <f t="shared" si="1"/>
        <v>0</v>
      </c>
    </row>
    <row r="41" spans="1:8" ht="38.25">
      <c r="A41" s="499">
        <v>90031</v>
      </c>
      <c r="B41" s="500" t="s">
        <v>2264</v>
      </c>
      <c r="C41" s="118">
        <v>0</v>
      </c>
      <c r="D41" s="118">
        <v>0</v>
      </c>
      <c r="E41" s="118">
        <v>30</v>
      </c>
      <c r="F41" s="118">
        <v>0</v>
      </c>
      <c r="G41" s="119">
        <f t="shared" si="1"/>
        <v>30</v>
      </c>
      <c r="H41" s="118">
        <f t="shared" si="1"/>
        <v>0</v>
      </c>
    </row>
    <row r="42" spans="1:8" ht="38.25">
      <c r="A42" s="499">
        <v>90032</v>
      </c>
      <c r="B42" s="500" t="s">
        <v>2265</v>
      </c>
      <c r="C42" s="117">
        <v>213</v>
      </c>
      <c r="D42" s="118">
        <v>128</v>
      </c>
      <c r="E42" s="118">
        <v>2385</v>
      </c>
      <c r="F42" s="118">
        <v>2544</v>
      </c>
      <c r="G42" s="119">
        <f t="shared" si="1"/>
        <v>2598</v>
      </c>
      <c r="H42" s="118">
        <f t="shared" si="1"/>
        <v>2672</v>
      </c>
    </row>
    <row r="43" spans="1:8" ht="25.5">
      <c r="A43" s="499">
        <v>90033</v>
      </c>
      <c r="B43" s="500" t="s">
        <v>2266</v>
      </c>
      <c r="C43" s="118">
        <v>0</v>
      </c>
      <c r="D43" s="118"/>
      <c r="E43" s="118">
        <v>0</v>
      </c>
      <c r="F43" s="118"/>
      <c r="G43" s="119">
        <f t="shared" si="1"/>
        <v>0</v>
      </c>
      <c r="H43" s="118">
        <f t="shared" si="1"/>
        <v>0</v>
      </c>
    </row>
    <row r="44" spans="1:8" ht="25.5">
      <c r="A44" s="499">
        <v>90034</v>
      </c>
      <c r="B44" s="500" t="s">
        <v>2267</v>
      </c>
      <c r="C44" s="118">
        <v>0</v>
      </c>
      <c r="D44" s="118"/>
      <c r="E44" s="118">
        <v>0</v>
      </c>
      <c r="F44" s="118"/>
      <c r="G44" s="119">
        <f t="shared" si="1"/>
        <v>0</v>
      </c>
      <c r="H44" s="118">
        <f t="shared" si="1"/>
        <v>0</v>
      </c>
    </row>
    <row r="45" spans="1:8" ht="25.5">
      <c r="A45" s="499">
        <v>90035</v>
      </c>
      <c r="B45" s="500" t="s">
        <v>2268</v>
      </c>
      <c r="C45" s="118">
        <v>2</v>
      </c>
      <c r="D45" s="118">
        <v>2</v>
      </c>
      <c r="E45" s="118">
        <v>0</v>
      </c>
      <c r="F45" s="118">
        <v>0</v>
      </c>
      <c r="G45" s="119">
        <f t="shared" si="1"/>
        <v>2</v>
      </c>
      <c r="H45" s="118">
        <f t="shared" si="1"/>
        <v>2</v>
      </c>
    </row>
    <row r="46" spans="1:8" ht="25.5">
      <c r="A46" s="499">
        <v>90036</v>
      </c>
      <c r="B46" s="500" t="s">
        <v>2269</v>
      </c>
      <c r="C46" s="118">
        <v>0</v>
      </c>
      <c r="D46" s="118"/>
      <c r="E46" s="118">
        <v>0</v>
      </c>
      <c r="F46" s="118"/>
      <c r="G46" s="119">
        <f t="shared" si="1"/>
        <v>0</v>
      </c>
      <c r="H46" s="118">
        <f t="shared" si="1"/>
        <v>0</v>
      </c>
    </row>
    <row r="47" spans="1:8" ht="25.5">
      <c r="A47" s="499">
        <v>90037</v>
      </c>
      <c r="B47" s="500" t="s">
        <v>2270</v>
      </c>
      <c r="C47" s="117">
        <v>0</v>
      </c>
      <c r="D47" s="117"/>
      <c r="E47" s="118">
        <v>0</v>
      </c>
      <c r="F47" s="118"/>
      <c r="G47" s="119">
        <f t="shared" si="1"/>
        <v>0</v>
      </c>
      <c r="H47" s="118">
        <f t="shared" si="1"/>
        <v>0</v>
      </c>
    </row>
    <row r="48" spans="1:8">
      <c r="A48" s="499">
        <v>90038</v>
      </c>
      <c r="B48" s="500" t="s">
        <v>2271</v>
      </c>
      <c r="C48" s="117">
        <v>1933</v>
      </c>
      <c r="D48" s="117">
        <v>2490</v>
      </c>
      <c r="E48" s="118">
        <v>0</v>
      </c>
      <c r="F48" s="118">
        <v>7</v>
      </c>
      <c r="G48" s="119">
        <f t="shared" si="1"/>
        <v>1933</v>
      </c>
      <c r="H48" s="118">
        <f t="shared" si="1"/>
        <v>2497</v>
      </c>
    </row>
    <row r="49" spans="1:8">
      <c r="A49" s="499">
        <v>90039</v>
      </c>
      <c r="B49" s="500" t="s">
        <v>2272</v>
      </c>
      <c r="C49" s="117">
        <v>50</v>
      </c>
      <c r="D49" s="117">
        <v>54</v>
      </c>
      <c r="E49" s="118">
        <v>52</v>
      </c>
      <c r="F49" s="118">
        <v>63</v>
      </c>
      <c r="G49" s="119">
        <f t="shared" si="1"/>
        <v>102</v>
      </c>
      <c r="H49" s="118">
        <f t="shared" si="1"/>
        <v>117</v>
      </c>
    </row>
    <row r="50" spans="1:8" ht="25.5">
      <c r="A50" s="499">
        <v>90040</v>
      </c>
      <c r="B50" s="500" t="s">
        <v>2273</v>
      </c>
      <c r="C50" s="117">
        <v>7</v>
      </c>
      <c r="D50" s="117">
        <v>0</v>
      </c>
      <c r="E50" s="118">
        <v>141</v>
      </c>
      <c r="F50" s="118">
        <v>12</v>
      </c>
      <c r="G50" s="119">
        <f t="shared" si="1"/>
        <v>148</v>
      </c>
      <c r="H50" s="118">
        <f t="shared" si="1"/>
        <v>12</v>
      </c>
    </row>
    <row r="51" spans="1:8" ht="25.5">
      <c r="A51" s="499">
        <v>90041</v>
      </c>
      <c r="B51" s="500" t="s">
        <v>2274</v>
      </c>
      <c r="C51" s="117">
        <v>352</v>
      </c>
      <c r="D51" s="117">
        <v>359</v>
      </c>
      <c r="E51" s="118">
        <v>0</v>
      </c>
      <c r="F51" s="118">
        <v>0</v>
      </c>
      <c r="G51" s="119">
        <f t="shared" si="1"/>
        <v>352</v>
      </c>
      <c r="H51" s="118">
        <f t="shared" si="1"/>
        <v>359</v>
      </c>
    </row>
    <row r="52" spans="1:8">
      <c r="A52" s="499">
        <v>90042</v>
      </c>
      <c r="B52" s="500" t="s">
        <v>2275</v>
      </c>
      <c r="C52" s="117">
        <v>331</v>
      </c>
      <c r="D52" s="117">
        <v>84</v>
      </c>
      <c r="E52" s="118">
        <v>2935</v>
      </c>
      <c r="F52" s="118">
        <v>1794</v>
      </c>
      <c r="G52" s="119">
        <f t="shared" si="1"/>
        <v>3266</v>
      </c>
      <c r="H52" s="118">
        <f t="shared" si="1"/>
        <v>1878</v>
      </c>
    </row>
    <row r="53" spans="1:8">
      <c r="A53" s="499">
        <v>90043</v>
      </c>
      <c r="B53" s="500" t="s">
        <v>2276</v>
      </c>
      <c r="C53" s="117">
        <v>2064</v>
      </c>
      <c r="D53" s="117">
        <v>1135</v>
      </c>
      <c r="E53" s="118">
        <v>277</v>
      </c>
      <c r="F53" s="118">
        <v>261</v>
      </c>
      <c r="G53" s="119">
        <f t="shared" si="1"/>
        <v>2341</v>
      </c>
      <c r="H53" s="118">
        <f t="shared" si="1"/>
        <v>1396</v>
      </c>
    </row>
    <row r="54" spans="1:8">
      <c r="A54" s="499">
        <v>90044</v>
      </c>
      <c r="B54" s="500" t="s">
        <v>2277</v>
      </c>
      <c r="C54" s="117">
        <v>775</v>
      </c>
      <c r="D54" s="117">
        <v>309</v>
      </c>
      <c r="E54" s="118">
        <v>217</v>
      </c>
      <c r="F54" s="118">
        <v>11</v>
      </c>
      <c r="G54" s="119">
        <f t="shared" si="1"/>
        <v>992</v>
      </c>
      <c r="H54" s="118">
        <f t="shared" si="1"/>
        <v>320</v>
      </c>
    </row>
    <row r="55" spans="1:8" ht="25.5">
      <c r="A55" s="499">
        <v>90045</v>
      </c>
      <c r="B55" s="500" t="s">
        <v>2278</v>
      </c>
      <c r="C55" s="117">
        <v>4138</v>
      </c>
      <c r="D55" s="117">
        <v>3924</v>
      </c>
      <c r="E55" s="118">
        <v>13850</v>
      </c>
      <c r="F55" s="118">
        <v>16253</v>
      </c>
      <c r="G55" s="119">
        <f t="shared" si="1"/>
        <v>17988</v>
      </c>
      <c r="H55" s="118">
        <f t="shared" si="1"/>
        <v>20177</v>
      </c>
    </row>
    <row r="56" spans="1:8" ht="38.25">
      <c r="A56" s="499">
        <v>90046</v>
      </c>
      <c r="B56" s="500" t="s">
        <v>2279</v>
      </c>
      <c r="C56" s="117">
        <v>1186</v>
      </c>
      <c r="D56" s="117">
        <v>698</v>
      </c>
      <c r="E56" s="118">
        <v>155</v>
      </c>
      <c r="F56" s="118">
        <v>255</v>
      </c>
      <c r="G56" s="119">
        <f t="shared" si="1"/>
        <v>1341</v>
      </c>
      <c r="H56" s="118">
        <f t="shared" si="1"/>
        <v>953</v>
      </c>
    </row>
    <row r="57" spans="1:8" ht="25.5">
      <c r="A57" s="499">
        <v>90047</v>
      </c>
      <c r="B57" s="500" t="s">
        <v>2280</v>
      </c>
      <c r="C57" s="117">
        <v>1627</v>
      </c>
      <c r="D57" s="117">
        <v>1177</v>
      </c>
      <c r="E57" s="118">
        <v>2736</v>
      </c>
      <c r="F57" s="118">
        <v>628</v>
      </c>
      <c r="G57" s="119">
        <f t="shared" si="1"/>
        <v>4363</v>
      </c>
      <c r="H57" s="118">
        <f t="shared" si="1"/>
        <v>1805</v>
      </c>
    </row>
    <row r="58" spans="1:8">
      <c r="A58" s="499">
        <v>90048</v>
      </c>
      <c r="B58" s="500" t="s">
        <v>2281</v>
      </c>
      <c r="C58" s="118">
        <v>0</v>
      </c>
      <c r="D58" s="118"/>
      <c r="E58" s="118">
        <v>0</v>
      </c>
      <c r="F58" s="118"/>
      <c r="G58" s="119">
        <f t="shared" si="1"/>
        <v>0</v>
      </c>
      <c r="H58" s="118">
        <f t="shared" si="1"/>
        <v>0</v>
      </c>
    </row>
    <row r="59" spans="1:8">
      <c r="A59" s="499">
        <v>90050</v>
      </c>
      <c r="B59" s="500" t="s">
        <v>2282</v>
      </c>
      <c r="C59" s="117">
        <v>0</v>
      </c>
      <c r="D59" s="117"/>
      <c r="E59" s="118">
        <v>0</v>
      </c>
      <c r="F59" s="118"/>
      <c r="G59" s="119">
        <f t="shared" ref="G59:H90" si="2">C59+E59</f>
        <v>0</v>
      </c>
      <c r="H59" s="118">
        <f t="shared" si="2"/>
        <v>0</v>
      </c>
    </row>
    <row r="60" spans="1:8">
      <c r="A60" s="499">
        <v>90051</v>
      </c>
      <c r="B60" s="500" t="s">
        <v>2283</v>
      </c>
      <c r="C60" s="117">
        <v>36644</v>
      </c>
      <c r="D60" s="117">
        <v>38278</v>
      </c>
      <c r="E60" s="118">
        <v>12497</v>
      </c>
      <c r="F60" s="118">
        <v>14700</v>
      </c>
      <c r="G60" s="119">
        <f t="shared" si="2"/>
        <v>49141</v>
      </c>
      <c r="H60" s="118">
        <f t="shared" si="2"/>
        <v>52978</v>
      </c>
    </row>
    <row r="61" spans="1:8">
      <c r="A61" s="499">
        <v>90052</v>
      </c>
      <c r="B61" s="500" t="s">
        <v>2284</v>
      </c>
      <c r="C61" s="117">
        <v>36113</v>
      </c>
      <c r="D61" s="117">
        <v>36597</v>
      </c>
      <c r="E61" s="118">
        <v>4</v>
      </c>
      <c r="F61" s="118">
        <v>0</v>
      </c>
      <c r="G61" s="119">
        <f t="shared" si="2"/>
        <v>36117</v>
      </c>
      <c r="H61" s="118">
        <f t="shared" si="2"/>
        <v>36597</v>
      </c>
    </row>
    <row r="62" spans="1:8" ht="38.25">
      <c r="A62" s="499">
        <v>90053</v>
      </c>
      <c r="B62" s="500" t="s">
        <v>2285</v>
      </c>
      <c r="C62" s="118">
        <v>0</v>
      </c>
      <c r="D62" s="118"/>
      <c r="E62" s="118">
        <v>0</v>
      </c>
      <c r="F62" s="118"/>
      <c r="G62" s="119">
        <f t="shared" si="2"/>
        <v>0</v>
      </c>
      <c r="H62" s="118">
        <f t="shared" si="2"/>
        <v>0</v>
      </c>
    </row>
    <row r="63" spans="1:8" ht="25.5">
      <c r="A63" s="499">
        <v>90054</v>
      </c>
      <c r="B63" s="500" t="s">
        <v>2286</v>
      </c>
      <c r="C63" s="118">
        <v>0</v>
      </c>
      <c r="D63" s="118"/>
      <c r="E63" s="118">
        <v>0</v>
      </c>
      <c r="F63" s="118"/>
      <c r="G63" s="119">
        <f t="shared" si="2"/>
        <v>0</v>
      </c>
      <c r="H63" s="118">
        <f t="shared" si="2"/>
        <v>0</v>
      </c>
    </row>
    <row r="64" spans="1:8" ht="38.25">
      <c r="A64" s="499">
        <v>90055</v>
      </c>
      <c r="B64" s="500" t="s">
        <v>2287</v>
      </c>
      <c r="C64" s="118">
        <v>0</v>
      </c>
      <c r="D64" s="118"/>
      <c r="E64" s="118">
        <v>0</v>
      </c>
      <c r="F64" s="118"/>
      <c r="G64" s="119">
        <f t="shared" si="2"/>
        <v>0</v>
      </c>
      <c r="H64" s="118">
        <f t="shared" si="2"/>
        <v>0</v>
      </c>
    </row>
    <row r="65" spans="1:8" ht="25.5">
      <c r="A65" s="499">
        <v>90056</v>
      </c>
      <c r="B65" s="500" t="s">
        <v>2288</v>
      </c>
      <c r="C65" s="118">
        <v>0</v>
      </c>
      <c r="D65" s="118"/>
      <c r="E65" s="118">
        <v>0</v>
      </c>
      <c r="F65" s="118"/>
      <c r="G65" s="119">
        <f t="shared" si="2"/>
        <v>0</v>
      </c>
      <c r="H65" s="118">
        <f t="shared" si="2"/>
        <v>0</v>
      </c>
    </row>
    <row r="66" spans="1:8" ht="38.25">
      <c r="A66" s="499">
        <v>90057</v>
      </c>
      <c r="B66" s="500" t="s">
        <v>2289</v>
      </c>
      <c r="C66" s="118">
        <v>0</v>
      </c>
      <c r="D66" s="118"/>
      <c r="E66" s="118">
        <v>0</v>
      </c>
      <c r="F66" s="118"/>
      <c r="G66" s="119">
        <f t="shared" si="2"/>
        <v>0</v>
      </c>
      <c r="H66" s="118">
        <f t="shared" si="2"/>
        <v>0</v>
      </c>
    </row>
    <row r="67" spans="1:8" ht="38.25">
      <c r="A67" s="499">
        <v>90058</v>
      </c>
      <c r="B67" s="500" t="s">
        <v>2290</v>
      </c>
      <c r="C67" s="117">
        <v>15</v>
      </c>
      <c r="D67" s="117">
        <v>15</v>
      </c>
      <c r="E67" s="118">
        <v>0</v>
      </c>
      <c r="F67" s="118">
        <v>0</v>
      </c>
      <c r="G67" s="119">
        <f t="shared" si="2"/>
        <v>15</v>
      </c>
      <c r="H67" s="118">
        <f t="shared" si="2"/>
        <v>15</v>
      </c>
    </row>
    <row r="68" spans="1:8">
      <c r="A68" s="499">
        <v>90059</v>
      </c>
      <c r="B68" s="500" t="s">
        <v>2291</v>
      </c>
      <c r="C68" s="118">
        <v>0</v>
      </c>
      <c r="D68" s="118"/>
      <c r="E68" s="118">
        <v>0</v>
      </c>
      <c r="F68" s="118"/>
      <c r="G68" s="119">
        <f t="shared" si="2"/>
        <v>0</v>
      </c>
      <c r="H68" s="118">
        <f t="shared" si="2"/>
        <v>0</v>
      </c>
    </row>
    <row r="69" spans="1:8" ht="25.5">
      <c r="A69" s="499">
        <v>90060</v>
      </c>
      <c r="B69" s="500" t="s">
        <v>2292</v>
      </c>
      <c r="C69" s="118">
        <v>1</v>
      </c>
      <c r="D69" s="118">
        <v>2</v>
      </c>
      <c r="E69" s="118">
        <v>0</v>
      </c>
      <c r="F69" s="118">
        <v>0</v>
      </c>
      <c r="G69" s="119">
        <f t="shared" si="2"/>
        <v>1</v>
      </c>
      <c r="H69" s="118">
        <f t="shared" si="2"/>
        <v>2</v>
      </c>
    </row>
    <row r="70" spans="1:8" ht="25.5">
      <c r="A70" s="499">
        <v>90068</v>
      </c>
      <c r="B70" s="500" t="s">
        <v>2293</v>
      </c>
      <c r="C70" s="117">
        <v>0</v>
      </c>
      <c r="D70" s="117"/>
      <c r="E70" s="118">
        <v>0</v>
      </c>
      <c r="F70" s="118"/>
      <c r="G70" s="119">
        <f t="shared" si="2"/>
        <v>0</v>
      </c>
      <c r="H70" s="118">
        <f t="shared" si="2"/>
        <v>0</v>
      </c>
    </row>
    <row r="71" spans="1:8" ht="25.5">
      <c r="A71" s="499">
        <v>90069</v>
      </c>
      <c r="B71" s="500" t="s">
        <v>2294</v>
      </c>
      <c r="C71" s="118">
        <v>0</v>
      </c>
      <c r="D71" s="118"/>
      <c r="E71" s="118">
        <v>0</v>
      </c>
      <c r="F71" s="118"/>
      <c r="G71" s="119">
        <f t="shared" si="2"/>
        <v>0</v>
      </c>
      <c r="H71" s="118">
        <f t="shared" si="2"/>
        <v>0</v>
      </c>
    </row>
    <row r="72" spans="1:8" ht="25.5">
      <c r="A72" s="499">
        <v>90070</v>
      </c>
      <c r="B72" s="500" t="s">
        <v>2295</v>
      </c>
      <c r="C72" s="118">
        <v>0</v>
      </c>
      <c r="D72" s="118"/>
      <c r="E72" s="118">
        <v>0</v>
      </c>
      <c r="F72" s="118"/>
      <c r="G72" s="119">
        <f t="shared" si="2"/>
        <v>0</v>
      </c>
      <c r="H72" s="118">
        <f t="shared" si="2"/>
        <v>0</v>
      </c>
    </row>
    <row r="73" spans="1:8">
      <c r="A73" s="499">
        <v>90071</v>
      </c>
      <c r="B73" s="500" t="s">
        <v>2296</v>
      </c>
      <c r="C73" s="118">
        <v>0</v>
      </c>
      <c r="D73" s="118"/>
      <c r="E73" s="118">
        <v>0</v>
      </c>
      <c r="F73" s="118"/>
      <c r="G73" s="119">
        <f t="shared" si="2"/>
        <v>0</v>
      </c>
      <c r="H73" s="118">
        <f t="shared" si="2"/>
        <v>0</v>
      </c>
    </row>
    <row r="74" spans="1:8" ht="25.5">
      <c r="A74" s="499">
        <v>90072</v>
      </c>
      <c r="B74" s="500" t="s">
        <v>2297</v>
      </c>
      <c r="C74" s="118">
        <v>0</v>
      </c>
      <c r="D74" s="118"/>
      <c r="E74" s="118">
        <v>0</v>
      </c>
      <c r="F74" s="118"/>
      <c r="G74" s="119">
        <f t="shared" si="2"/>
        <v>0</v>
      </c>
      <c r="H74" s="118">
        <f t="shared" si="2"/>
        <v>0</v>
      </c>
    </row>
    <row r="75" spans="1:8" ht="25.5">
      <c r="A75" s="499">
        <v>90073</v>
      </c>
      <c r="B75" s="500" t="s">
        <v>2298</v>
      </c>
      <c r="C75" s="118">
        <v>0</v>
      </c>
      <c r="D75" s="118"/>
      <c r="E75" s="118">
        <v>0</v>
      </c>
      <c r="F75" s="118"/>
      <c r="G75" s="119">
        <f t="shared" si="2"/>
        <v>0</v>
      </c>
      <c r="H75" s="118">
        <f t="shared" si="2"/>
        <v>0</v>
      </c>
    </row>
    <row r="76" spans="1:8" ht="25.5">
      <c r="A76" s="499">
        <v>90074</v>
      </c>
      <c r="B76" s="500" t="s">
        <v>2299</v>
      </c>
      <c r="C76" s="118">
        <v>0</v>
      </c>
      <c r="D76" s="118"/>
      <c r="E76" s="118">
        <v>0</v>
      </c>
      <c r="F76" s="118"/>
      <c r="G76" s="119">
        <f t="shared" si="2"/>
        <v>0</v>
      </c>
      <c r="H76" s="118">
        <f t="shared" si="2"/>
        <v>0</v>
      </c>
    </row>
    <row r="77" spans="1:8" ht="25.5">
      <c r="A77" s="499">
        <v>90075</v>
      </c>
      <c r="B77" s="500" t="s">
        <v>2300</v>
      </c>
      <c r="C77" s="118">
        <v>0</v>
      </c>
      <c r="D77" s="118"/>
      <c r="E77" s="118">
        <v>0</v>
      </c>
      <c r="F77" s="118"/>
      <c r="G77" s="119">
        <f t="shared" si="2"/>
        <v>0</v>
      </c>
      <c r="H77" s="118">
        <f t="shared" si="2"/>
        <v>0</v>
      </c>
    </row>
    <row r="78" spans="1:8" ht="25.5">
      <c r="A78" s="499">
        <v>90076</v>
      </c>
      <c r="B78" s="500" t="s">
        <v>2301</v>
      </c>
      <c r="C78" s="117">
        <v>197</v>
      </c>
      <c r="D78" s="118">
        <v>31</v>
      </c>
      <c r="E78" s="118">
        <v>973</v>
      </c>
      <c r="F78" s="118">
        <v>1126</v>
      </c>
      <c r="G78" s="119">
        <f t="shared" si="2"/>
        <v>1170</v>
      </c>
      <c r="H78" s="118">
        <f t="shared" si="2"/>
        <v>1157</v>
      </c>
    </row>
    <row r="79" spans="1:8">
      <c r="A79" s="499">
        <v>90077</v>
      </c>
      <c r="B79" s="500" t="s">
        <v>2302</v>
      </c>
      <c r="C79" s="117">
        <v>201</v>
      </c>
      <c r="D79" s="118">
        <v>45</v>
      </c>
      <c r="E79" s="118">
        <v>1077</v>
      </c>
      <c r="F79" s="118">
        <v>1217</v>
      </c>
      <c r="G79" s="119">
        <f t="shared" si="2"/>
        <v>1278</v>
      </c>
      <c r="H79" s="118">
        <f t="shared" si="2"/>
        <v>1262</v>
      </c>
    </row>
    <row r="80" spans="1:8">
      <c r="A80" s="499">
        <v>90078</v>
      </c>
      <c r="B80" s="500" t="s">
        <v>2303</v>
      </c>
      <c r="C80" s="117">
        <v>197</v>
      </c>
      <c r="D80" s="118">
        <v>31</v>
      </c>
      <c r="E80" s="118">
        <v>973</v>
      </c>
      <c r="F80" s="118">
        <v>1125</v>
      </c>
      <c r="G80" s="119">
        <f t="shared" si="2"/>
        <v>1170</v>
      </c>
      <c r="H80" s="118">
        <f t="shared" si="2"/>
        <v>1156</v>
      </c>
    </row>
    <row r="81" spans="1:8">
      <c r="A81" s="499">
        <v>90079</v>
      </c>
      <c r="B81" s="500" t="s">
        <v>2304</v>
      </c>
      <c r="C81" s="117">
        <v>31194</v>
      </c>
      <c r="D81" s="117">
        <v>30616</v>
      </c>
      <c r="E81" s="118">
        <v>0</v>
      </c>
      <c r="F81" s="118">
        <v>0</v>
      </c>
      <c r="G81" s="119">
        <f t="shared" si="2"/>
        <v>31194</v>
      </c>
      <c r="H81" s="118">
        <f t="shared" si="2"/>
        <v>30616</v>
      </c>
    </row>
    <row r="82" spans="1:8">
      <c r="A82" s="499">
        <v>90089</v>
      </c>
      <c r="B82" s="500" t="s">
        <v>2305</v>
      </c>
      <c r="C82" s="118">
        <v>0</v>
      </c>
      <c r="D82" s="118"/>
      <c r="E82" s="118">
        <v>0</v>
      </c>
      <c r="F82" s="118"/>
      <c r="G82" s="119">
        <f t="shared" si="2"/>
        <v>0</v>
      </c>
      <c r="H82" s="118">
        <f t="shared" si="2"/>
        <v>0</v>
      </c>
    </row>
    <row r="83" spans="1:8">
      <c r="A83" s="499">
        <v>90090</v>
      </c>
      <c r="B83" s="500" t="s">
        <v>2306</v>
      </c>
      <c r="C83" s="502">
        <v>24</v>
      </c>
      <c r="D83" s="118">
        <v>6</v>
      </c>
      <c r="E83" s="441">
        <v>1905</v>
      </c>
      <c r="F83" s="118">
        <v>608</v>
      </c>
      <c r="G83" s="119">
        <f t="shared" si="2"/>
        <v>1929</v>
      </c>
      <c r="H83" s="118">
        <f t="shared" si="2"/>
        <v>614</v>
      </c>
    </row>
    <row r="84" spans="1:8" ht="25.5">
      <c r="A84" s="499">
        <v>90091</v>
      </c>
      <c r="B84" s="500" t="s">
        <v>2307</v>
      </c>
      <c r="C84" s="118">
        <v>0</v>
      </c>
      <c r="D84" s="118"/>
      <c r="E84" s="118">
        <v>0</v>
      </c>
      <c r="F84" s="118"/>
      <c r="G84" s="119">
        <f t="shared" si="2"/>
        <v>0</v>
      </c>
      <c r="H84" s="118">
        <f t="shared" si="2"/>
        <v>0</v>
      </c>
    </row>
    <row r="85" spans="1:8" ht="25.5">
      <c r="A85" s="499">
        <v>90094</v>
      </c>
      <c r="B85" s="500" t="s">
        <v>2308</v>
      </c>
      <c r="C85" s="502">
        <v>0</v>
      </c>
      <c r="D85" s="502"/>
      <c r="E85" s="441">
        <v>0</v>
      </c>
      <c r="F85" s="118"/>
      <c r="G85" s="119">
        <f t="shared" si="2"/>
        <v>0</v>
      </c>
      <c r="H85" s="118">
        <f t="shared" si="2"/>
        <v>0</v>
      </c>
    </row>
    <row r="86" spans="1:8">
      <c r="A86" s="499">
        <v>90095</v>
      </c>
      <c r="B86" s="500" t="s">
        <v>2309</v>
      </c>
      <c r="C86" s="502">
        <v>197</v>
      </c>
      <c r="D86" s="118">
        <v>31</v>
      </c>
      <c r="E86" s="441">
        <v>973</v>
      </c>
      <c r="F86" s="118">
        <v>1126</v>
      </c>
      <c r="G86" s="119">
        <f t="shared" si="2"/>
        <v>1170</v>
      </c>
      <c r="H86" s="118">
        <f t="shared" si="2"/>
        <v>1157</v>
      </c>
    </row>
    <row r="87" spans="1:8">
      <c r="A87" s="499">
        <v>90096</v>
      </c>
      <c r="B87" s="500" t="s">
        <v>2310</v>
      </c>
      <c r="C87" s="118">
        <v>0</v>
      </c>
      <c r="D87" s="118"/>
      <c r="E87" s="118">
        <v>0</v>
      </c>
      <c r="F87" s="118"/>
      <c r="G87" s="119">
        <f t="shared" si="2"/>
        <v>0</v>
      </c>
      <c r="H87" s="118">
        <f t="shared" si="2"/>
        <v>0</v>
      </c>
    </row>
    <row r="88" spans="1:8" ht="25.5">
      <c r="A88" s="499">
        <v>90097</v>
      </c>
      <c r="B88" s="500" t="s">
        <v>2311</v>
      </c>
      <c r="C88" s="118">
        <v>0</v>
      </c>
      <c r="D88" s="118"/>
      <c r="E88" s="118">
        <v>0</v>
      </c>
      <c r="F88" s="118"/>
      <c r="G88" s="119">
        <f t="shared" si="2"/>
        <v>0</v>
      </c>
      <c r="H88" s="118">
        <f t="shared" si="2"/>
        <v>0</v>
      </c>
    </row>
    <row r="89" spans="1:8" ht="25.5">
      <c r="A89" s="499">
        <v>90098</v>
      </c>
      <c r="B89" s="500" t="s">
        <v>2312</v>
      </c>
      <c r="C89" s="117">
        <v>197</v>
      </c>
      <c r="D89" s="118">
        <v>31</v>
      </c>
      <c r="E89" s="118">
        <v>973</v>
      </c>
      <c r="F89" s="118">
        <v>1126</v>
      </c>
      <c r="G89" s="119">
        <f t="shared" si="2"/>
        <v>1170</v>
      </c>
      <c r="H89" s="118">
        <f t="shared" si="2"/>
        <v>1157</v>
      </c>
    </row>
    <row r="90" spans="1:8">
      <c r="A90" s="499">
        <v>90099</v>
      </c>
      <c r="B90" s="500" t="s">
        <v>2313</v>
      </c>
      <c r="C90" s="118">
        <v>0</v>
      </c>
      <c r="D90" s="118"/>
      <c r="E90" s="118">
        <v>0</v>
      </c>
      <c r="F90" s="118"/>
      <c r="G90" s="119">
        <f t="shared" si="2"/>
        <v>0</v>
      </c>
      <c r="H90" s="118">
        <f t="shared" si="2"/>
        <v>0</v>
      </c>
    </row>
    <row r="91" spans="1:8" ht="25.5">
      <c r="A91" s="499">
        <v>90102</v>
      </c>
      <c r="B91" s="500" t="s">
        <v>2314</v>
      </c>
      <c r="C91" s="117">
        <v>196</v>
      </c>
      <c r="D91" s="118">
        <v>31</v>
      </c>
      <c r="E91" s="118">
        <v>973</v>
      </c>
      <c r="F91" s="118">
        <v>1125</v>
      </c>
      <c r="G91" s="119">
        <f t="shared" ref="G91:H122" si="3">C91+E91</f>
        <v>1169</v>
      </c>
      <c r="H91" s="118">
        <f t="shared" si="3"/>
        <v>1156</v>
      </c>
    </row>
    <row r="92" spans="1:8">
      <c r="A92" s="499">
        <v>90103</v>
      </c>
      <c r="B92" s="500" t="s">
        <v>2315</v>
      </c>
      <c r="C92" s="118">
        <v>0</v>
      </c>
      <c r="D92" s="118"/>
      <c r="E92" s="118">
        <v>0</v>
      </c>
      <c r="F92" s="118"/>
      <c r="G92" s="119">
        <f t="shared" si="3"/>
        <v>0</v>
      </c>
      <c r="H92" s="118">
        <f t="shared" si="3"/>
        <v>0</v>
      </c>
    </row>
    <row r="93" spans="1:8">
      <c r="A93" s="499">
        <v>90104</v>
      </c>
      <c r="B93" s="500" t="s">
        <v>2316</v>
      </c>
      <c r="C93" s="118">
        <v>0</v>
      </c>
      <c r="D93" s="118"/>
      <c r="E93" s="118">
        <v>0</v>
      </c>
      <c r="F93" s="118"/>
      <c r="G93" s="119">
        <f t="shared" si="3"/>
        <v>0</v>
      </c>
      <c r="H93" s="118">
        <f t="shared" si="3"/>
        <v>0</v>
      </c>
    </row>
    <row r="94" spans="1:8">
      <c r="A94" s="499">
        <v>90105</v>
      </c>
      <c r="B94" s="500" t="s">
        <v>2317</v>
      </c>
      <c r="C94" s="118">
        <v>0</v>
      </c>
      <c r="D94" s="118"/>
      <c r="E94" s="118">
        <v>0</v>
      </c>
      <c r="F94" s="118"/>
      <c r="G94" s="119">
        <f t="shared" si="3"/>
        <v>0</v>
      </c>
      <c r="H94" s="118">
        <f t="shared" si="3"/>
        <v>0</v>
      </c>
    </row>
    <row r="95" spans="1:8" ht="25.5">
      <c r="A95" s="499">
        <v>90106</v>
      </c>
      <c r="B95" s="500" t="s">
        <v>2318</v>
      </c>
      <c r="C95" s="118">
        <v>346</v>
      </c>
      <c r="D95" s="118">
        <v>97</v>
      </c>
      <c r="E95" s="118">
        <v>113</v>
      </c>
      <c r="F95" s="118">
        <v>346</v>
      </c>
      <c r="G95" s="119">
        <f t="shared" si="3"/>
        <v>459</v>
      </c>
      <c r="H95" s="118">
        <f t="shared" si="3"/>
        <v>443</v>
      </c>
    </row>
    <row r="96" spans="1:8" ht="25.5">
      <c r="A96" s="499">
        <v>90107</v>
      </c>
      <c r="B96" s="500" t="s">
        <v>2319</v>
      </c>
      <c r="C96" s="118">
        <v>0</v>
      </c>
      <c r="D96" s="118"/>
      <c r="E96" s="118">
        <v>0</v>
      </c>
      <c r="F96" s="118"/>
      <c r="G96" s="119">
        <f t="shared" si="3"/>
        <v>0</v>
      </c>
      <c r="H96" s="118">
        <f t="shared" si="3"/>
        <v>0</v>
      </c>
    </row>
    <row r="97" spans="1:8" ht="25.5">
      <c r="A97" s="499">
        <v>90108</v>
      </c>
      <c r="B97" s="500" t="s">
        <v>2320</v>
      </c>
      <c r="C97" s="118">
        <v>0</v>
      </c>
      <c r="D97" s="118"/>
      <c r="E97" s="118">
        <v>0</v>
      </c>
      <c r="F97" s="118"/>
      <c r="G97" s="119">
        <f t="shared" si="3"/>
        <v>0</v>
      </c>
      <c r="H97" s="118">
        <f t="shared" si="3"/>
        <v>0</v>
      </c>
    </row>
    <row r="98" spans="1:8">
      <c r="A98" s="499">
        <v>90109</v>
      </c>
      <c r="B98" s="500" t="s">
        <v>2321</v>
      </c>
      <c r="C98" s="118">
        <v>0</v>
      </c>
      <c r="D98" s="118"/>
      <c r="E98" s="118">
        <v>0</v>
      </c>
      <c r="F98" s="118"/>
      <c r="G98" s="119">
        <f t="shared" si="3"/>
        <v>0</v>
      </c>
      <c r="H98" s="118">
        <f t="shared" si="3"/>
        <v>0</v>
      </c>
    </row>
    <row r="99" spans="1:8">
      <c r="A99" s="499">
        <v>90110</v>
      </c>
      <c r="B99" s="500" t="s">
        <v>2322</v>
      </c>
      <c r="C99" s="118">
        <v>0</v>
      </c>
      <c r="D99" s="118"/>
      <c r="E99" s="118">
        <v>0</v>
      </c>
      <c r="F99" s="118"/>
      <c r="G99" s="119">
        <f t="shared" si="3"/>
        <v>0</v>
      </c>
      <c r="H99" s="118">
        <f t="shared" si="3"/>
        <v>0</v>
      </c>
    </row>
    <row r="100" spans="1:8" ht="25.5">
      <c r="A100" s="499">
        <v>90111</v>
      </c>
      <c r="B100" s="500" t="s">
        <v>2323</v>
      </c>
      <c r="C100" s="118">
        <v>0</v>
      </c>
      <c r="D100" s="118"/>
      <c r="E100" s="118">
        <v>0</v>
      </c>
      <c r="F100" s="118"/>
      <c r="G100" s="119">
        <f t="shared" si="3"/>
        <v>0</v>
      </c>
      <c r="H100" s="118">
        <f t="shared" si="3"/>
        <v>0</v>
      </c>
    </row>
    <row r="101" spans="1:8">
      <c r="A101" s="499">
        <v>90112</v>
      </c>
      <c r="B101" s="500" t="s">
        <v>2324</v>
      </c>
      <c r="C101" s="118">
        <v>0</v>
      </c>
      <c r="D101" s="118"/>
      <c r="E101" s="118">
        <v>0</v>
      </c>
      <c r="F101" s="118"/>
      <c r="G101" s="119">
        <f t="shared" si="3"/>
        <v>0</v>
      </c>
      <c r="H101" s="118">
        <f t="shared" si="3"/>
        <v>0</v>
      </c>
    </row>
    <row r="102" spans="1:8" ht="25.5">
      <c r="A102" s="499">
        <v>90113</v>
      </c>
      <c r="B102" s="500" t="s">
        <v>2325</v>
      </c>
      <c r="C102" s="118">
        <v>0</v>
      </c>
      <c r="D102" s="118">
        <v>9</v>
      </c>
      <c r="E102" s="118">
        <v>0</v>
      </c>
      <c r="F102" s="118">
        <v>7</v>
      </c>
      <c r="G102" s="119">
        <f t="shared" si="3"/>
        <v>0</v>
      </c>
      <c r="H102" s="118">
        <f t="shared" si="3"/>
        <v>16</v>
      </c>
    </row>
    <row r="103" spans="1:8">
      <c r="A103" s="499">
        <v>90114</v>
      </c>
      <c r="B103" s="500" t="s">
        <v>2326</v>
      </c>
      <c r="C103" s="118">
        <v>0</v>
      </c>
      <c r="D103" s="118"/>
      <c r="E103" s="118">
        <v>0</v>
      </c>
      <c r="F103" s="118"/>
      <c r="G103" s="119">
        <f t="shared" si="3"/>
        <v>0</v>
      </c>
      <c r="H103" s="118">
        <f t="shared" si="3"/>
        <v>0</v>
      </c>
    </row>
    <row r="104" spans="1:8">
      <c r="A104" s="499">
        <v>90115</v>
      </c>
      <c r="B104" s="500" t="s">
        <v>2327</v>
      </c>
      <c r="C104" s="117">
        <v>0</v>
      </c>
      <c r="D104" s="117"/>
      <c r="E104" s="118">
        <v>0</v>
      </c>
      <c r="F104" s="118"/>
      <c r="G104" s="119">
        <f t="shared" si="3"/>
        <v>0</v>
      </c>
      <c r="H104" s="118">
        <f t="shared" si="3"/>
        <v>0</v>
      </c>
    </row>
    <row r="105" spans="1:8">
      <c r="A105" s="499">
        <v>90116</v>
      </c>
      <c r="B105" s="500" t="s">
        <v>2328</v>
      </c>
      <c r="C105" s="118">
        <v>0</v>
      </c>
      <c r="D105" s="118">
        <v>9</v>
      </c>
      <c r="E105" s="118">
        <v>0</v>
      </c>
      <c r="F105" s="118">
        <v>7</v>
      </c>
      <c r="G105" s="119">
        <f t="shared" si="3"/>
        <v>0</v>
      </c>
      <c r="H105" s="118">
        <f t="shared" si="3"/>
        <v>16</v>
      </c>
    </row>
    <row r="106" spans="1:8">
      <c r="A106" s="499">
        <v>90117</v>
      </c>
      <c r="B106" s="500" t="s">
        <v>2329</v>
      </c>
      <c r="C106" s="118">
        <v>0</v>
      </c>
      <c r="D106" s="118"/>
      <c r="E106" s="118">
        <v>0</v>
      </c>
      <c r="F106" s="118"/>
      <c r="G106" s="119">
        <f t="shared" si="3"/>
        <v>0</v>
      </c>
      <c r="H106" s="118">
        <f t="shared" si="3"/>
        <v>0</v>
      </c>
    </row>
    <row r="107" spans="1:8">
      <c r="A107" s="499">
        <v>90118</v>
      </c>
      <c r="B107" s="500" t="s">
        <v>2330</v>
      </c>
      <c r="C107" s="118">
        <v>0</v>
      </c>
      <c r="D107" s="118"/>
      <c r="E107" s="118">
        <v>0</v>
      </c>
      <c r="F107" s="118"/>
      <c r="G107" s="119">
        <f t="shared" si="3"/>
        <v>0</v>
      </c>
      <c r="H107" s="118">
        <f t="shared" si="3"/>
        <v>0</v>
      </c>
    </row>
    <row r="108" spans="1:8">
      <c r="A108" s="499">
        <v>90119</v>
      </c>
      <c r="B108" s="500" t="s">
        <v>2331</v>
      </c>
      <c r="C108" s="118">
        <v>0</v>
      </c>
      <c r="D108" s="118">
        <v>9</v>
      </c>
      <c r="E108" s="118">
        <v>0</v>
      </c>
      <c r="F108" s="118">
        <v>7</v>
      </c>
      <c r="G108" s="119">
        <f t="shared" si="3"/>
        <v>0</v>
      </c>
      <c r="H108" s="118">
        <f t="shared" si="3"/>
        <v>16</v>
      </c>
    </row>
    <row r="109" spans="1:8" ht="25.5">
      <c r="A109" s="499">
        <v>90120</v>
      </c>
      <c r="B109" s="500" t="s">
        <v>2332</v>
      </c>
      <c r="C109" s="118">
        <v>0</v>
      </c>
      <c r="D109" s="118"/>
      <c r="E109" s="118">
        <v>0</v>
      </c>
      <c r="F109" s="118"/>
      <c r="G109" s="119">
        <f t="shared" si="3"/>
        <v>0</v>
      </c>
      <c r="H109" s="118">
        <f t="shared" si="3"/>
        <v>0</v>
      </c>
    </row>
    <row r="110" spans="1:8" ht="25.5">
      <c r="A110" s="499">
        <v>90200</v>
      </c>
      <c r="B110" s="500" t="s">
        <v>2333</v>
      </c>
      <c r="C110" s="118">
        <v>0</v>
      </c>
      <c r="D110" s="118"/>
      <c r="E110" s="118">
        <v>0</v>
      </c>
      <c r="F110" s="118"/>
      <c r="G110" s="119">
        <f t="shared" si="3"/>
        <v>0</v>
      </c>
      <c r="H110" s="118">
        <f t="shared" si="3"/>
        <v>0</v>
      </c>
    </row>
    <row r="111" spans="1:8">
      <c r="A111" s="499">
        <v>90201</v>
      </c>
      <c r="B111" s="500" t="s">
        <v>2334</v>
      </c>
      <c r="C111" s="117">
        <v>355</v>
      </c>
      <c r="D111" s="117">
        <v>360</v>
      </c>
      <c r="E111" s="118">
        <v>176</v>
      </c>
      <c r="F111" s="118">
        <v>200</v>
      </c>
      <c r="G111" s="119">
        <f t="shared" si="3"/>
        <v>531</v>
      </c>
      <c r="H111" s="118">
        <f t="shared" si="3"/>
        <v>560</v>
      </c>
    </row>
    <row r="112" spans="1:8">
      <c r="A112" s="499">
        <v>90202</v>
      </c>
      <c r="B112" s="500" t="s">
        <v>2335</v>
      </c>
      <c r="C112" s="117">
        <v>355</v>
      </c>
      <c r="D112" s="117">
        <v>364</v>
      </c>
      <c r="E112" s="118">
        <v>224</v>
      </c>
      <c r="F112" s="118">
        <v>241</v>
      </c>
      <c r="G112" s="119">
        <f t="shared" si="3"/>
        <v>579</v>
      </c>
      <c r="H112" s="118">
        <f t="shared" si="3"/>
        <v>605</v>
      </c>
    </row>
    <row r="113" spans="1:8" ht="38.25">
      <c r="A113" s="499">
        <v>90203</v>
      </c>
      <c r="B113" s="500" t="s">
        <v>2336</v>
      </c>
      <c r="C113" s="117">
        <v>367</v>
      </c>
      <c r="D113" s="117">
        <v>376</v>
      </c>
      <c r="E113" s="118">
        <v>211</v>
      </c>
      <c r="F113" s="118">
        <v>204</v>
      </c>
      <c r="G113" s="119">
        <f t="shared" si="3"/>
        <v>578</v>
      </c>
      <c r="H113" s="118">
        <f t="shared" si="3"/>
        <v>580</v>
      </c>
    </row>
    <row r="114" spans="1:8">
      <c r="A114" s="499">
        <v>90204</v>
      </c>
      <c r="B114" s="500" t="s">
        <v>2337</v>
      </c>
      <c r="C114" s="117">
        <v>0</v>
      </c>
      <c r="D114" s="117"/>
      <c r="E114" s="118">
        <v>0</v>
      </c>
      <c r="F114" s="118"/>
      <c r="G114" s="119">
        <f t="shared" si="3"/>
        <v>0</v>
      </c>
      <c r="H114" s="118">
        <f t="shared" si="3"/>
        <v>0</v>
      </c>
    </row>
    <row r="115" spans="1:8">
      <c r="A115" s="499">
        <v>90205</v>
      </c>
      <c r="B115" s="500" t="s">
        <v>2338</v>
      </c>
      <c r="C115" s="118">
        <v>0</v>
      </c>
      <c r="D115" s="118"/>
      <c r="E115" s="118">
        <v>0</v>
      </c>
      <c r="F115" s="118"/>
      <c r="G115" s="119">
        <f t="shared" si="3"/>
        <v>0</v>
      </c>
      <c r="H115" s="118">
        <f t="shared" si="3"/>
        <v>0</v>
      </c>
    </row>
    <row r="116" spans="1:8">
      <c r="A116" s="499">
        <v>90206</v>
      </c>
      <c r="B116" s="500" t="s">
        <v>2339</v>
      </c>
      <c r="C116" s="117">
        <v>4252</v>
      </c>
      <c r="D116" s="117">
        <v>4426</v>
      </c>
      <c r="E116" s="118">
        <v>36121</v>
      </c>
      <c r="F116" s="118">
        <v>36764</v>
      </c>
      <c r="G116" s="119">
        <f t="shared" si="3"/>
        <v>40373</v>
      </c>
      <c r="H116" s="118">
        <f t="shared" si="3"/>
        <v>41190</v>
      </c>
    </row>
    <row r="117" spans="1:8">
      <c r="A117" s="499">
        <v>90207</v>
      </c>
      <c r="B117" s="500" t="s">
        <v>2340</v>
      </c>
      <c r="C117" s="117">
        <v>0</v>
      </c>
      <c r="D117" s="117"/>
      <c r="E117" s="118">
        <v>0</v>
      </c>
      <c r="F117" s="118"/>
      <c r="G117" s="119">
        <f t="shared" si="3"/>
        <v>0</v>
      </c>
      <c r="H117" s="118">
        <f t="shared" si="3"/>
        <v>0</v>
      </c>
    </row>
    <row r="118" spans="1:8" ht="25.5">
      <c r="A118" s="499">
        <v>90208</v>
      </c>
      <c r="B118" s="500" t="s">
        <v>2341</v>
      </c>
      <c r="C118" s="117">
        <v>7</v>
      </c>
      <c r="D118" s="117">
        <v>0</v>
      </c>
      <c r="E118" s="118">
        <v>10</v>
      </c>
      <c r="F118" s="118">
        <v>7</v>
      </c>
      <c r="G118" s="119">
        <f t="shared" si="3"/>
        <v>17</v>
      </c>
      <c r="H118" s="118">
        <f t="shared" si="3"/>
        <v>7</v>
      </c>
    </row>
    <row r="119" spans="1:8">
      <c r="A119" s="499">
        <v>90209</v>
      </c>
      <c r="B119" s="500" t="s">
        <v>2342</v>
      </c>
      <c r="C119" s="117">
        <v>0</v>
      </c>
      <c r="D119" s="117"/>
      <c r="E119" s="118">
        <v>0</v>
      </c>
      <c r="F119" s="118"/>
      <c r="G119" s="119">
        <f t="shared" si="3"/>
        <v>0</v>
      </c>
      <c r="H119" s="118">
        <f t="shared" si="3"/>
        <v>0</v>
      </c>
    </row>
    <row r="120" spans="1:8" ht="25.5">
      <c r="A120" s="499">
        <v>90210</v>
      </c>
      <c r="B120" s="500" t="s">
        <v>2343</v>
      </c>
      <c r="C120" s="117">
        <v>0</v>
      </c>
      <c r="D120" s="117">
        <v>0</v>
      </c>
      <c r="E120" s="118">
        <v>3</v>
      </c>
      <c r="F120" s="118">
        <v>0</v>
      </c>
      <c r="G120" s="119">
        <f t="shared" si="3"/>
        <v>3</v>
      </c>
      <c r="H120" s="118">
        <f t="shared" si="3"/>
        <v>0</v>
      </c>
    </row>
    <row r="121" spans="1:8">
      <c r="A121" s="499">
        <v>90211</v>
      </c>
      <c r="B121" s="500" t="s">
        <v>2344</v>
      </c>
      <c r="C121" s="117">
        <v>1486</v>
      </c>
      <c r="D121" s="117">
        <v>964</v>
      </c>
      <c r="E121" s="118">
        <v>250</v>
      </c>
      <c r="F121" s="118">
        <v>459</v>
      </c>
      <c r="G121" s="119">
        <f t="shared" si="3"/>
        <v>1736</v>
      </c>
      <c r="H121" s="118">
        <f t="shared" si="3"/>
        <v>1423</v>
      </c>
    </row>
    <row r="122" spans="1:8">
      <c r="A122" s="499">
        <v>90212</v>
      </c>
      <c r="B122" s="500" t="s">
        <v>2345</v>
      </c>
      <c r="C122" s="117">
        <v>8844</v>
      </c>
      <c r="D122" s="117">
        <v>8412</v>
      </c>
      <c r="E122" s="118">
        <v>32000</v>
      </c>
      <c r="F122" s="118">
        <v>33455</v>
      </c>
      <c r="G122" s="119">
        <f t="shared" si="3"/>
        <v>40844</v>
      </c>
      <c r="H122" s="118">
        <f t="shared" si="3"/>
        <v>41867</v>
      </c>
    </row>
    <row r="123" spans="1:8">
      <c r="A123" s="499">
        <v>90213</v>
      </c>
      <c r="B123" s="500" t="s">
        <v>2346</v>
      </c>
      <c r="C123" s="117">
        <v>0</v>
      </c>
      <c r="D123" s="117"/>
      <c r="E123" s="118">
        <v>0</v>
      </c>
      <c r="F123" s="118"/>
      <c r="G123" s="119">
        <f t="shared" ref="G123:H154" si="4">C123+E123</f>
        <v>0</v>
      </c>
      <c r="H123" s="118">
        <f t="shared" si="4"/>
        <v>0</v>
      </c>
    </row>
    <row r="124" spans="1:8" ht="25.5">
      <c r="A124" s="499">
        <v>90214</v>
      </c>
      <c r="B124" s="500" t="s">
        <v>2347</v>
      </c>
      <c r="C124" s="118">
        <v>0</v>
      </c>
      <c r="D124" s="118"/>
      <c r="E124" s="118">
        <v>0</v>
      </c>
      <c r="F124" s="118"/>
      <c r="G124" s="119">
        <f t="shared" si="4"/>
        <v>0</v>
      </c>
      <c r="H124" s="118">
        <f t="shared" si="4"/>
        <v>0</v>
      </c>
    </row>
    <row r="125" spans="1:8" ht="25.5">
      <c r="A125" s="499">
        <v>90215</v>
      </c>
      <c r="B125" s="500" t="s">
        <v>2348</v>
      </c>
      <c r="C125" s="117">
        <v>0</v>
      </c>
      <c r="D125" s="117"/>
      <c r="E125" s="118">
        <v>0</v>
      </c>
      <c r="F125" s="118"/>
      <c r="G125" s="119">
        <f t="shared" si="4"/>
        <v>0</v>
      </c>
      <c r="H125" s="118">
        <f t="shared" si="4"/>
        <v>0</v>
      </c>
    </row>
    <row r="126" spans="1:8">
      <c r="A126" s="499">
        <v>90216</v>
      </c>
      <c r="B126" s="500" t="s">
        <v>2349</v>
      </c>
      <c r="C126" s="118">
        <v>0</v>
      </c>
      <c r="D126" s="118">
        <v>0</v>
      </c>
      <c r="E126" s="118">
        <v>1</v>
      </c>
      <c r="F126" s="118">
        <v>0</v>
      </c>
      <c r="G126" s="119">
        <f t="shared" si="4"/>
        <v>1</v>
      </c>
      <c r="H126" s="118">
        <f t="shared" si="4"/>
        <v>0</v>
      </c>
    </row>
    <row r="127" spans="1:8">
      <c r="A127" s="499">
        <v>90901</v>
      </c>
      <c r="B127" s="500" t="s">
        <v>2350</v>
      </c>
      <c r="C127" s="117">
        <v>0</v>
      </c>
      <c r="D127" s="117">
        <v>0</v>
      </c>
      <c r="E127" s="118">
        <v>1</v>
      </c>
      <c r="F127" s="118">
        <v>0</v>
      </c>
      <c r="G127" s="119">
        <f t="shared" si="4"/>
        <v>1</v>
      </c>
      <c r="H127" s="118">
        <f t="shared" si="4"/>
        <v>0</v>
      </c>
    </row>
    <row r="128" spans="1:8" ht="25.5">
      <c r="A128" s="499">
        <v>90902</v>
      </c>
      <c r="B128" s="500" t="s">
        <v>2351</v>
      </c>
      <c r="C128" s="117">
        <v>845</v>
      </c>
      <c r="D128" s="117">
        <v>971</v>
      </c>
      <c r="E128" s="118">
        <v>1855</v>
      </c>
      <c r="F128" s="118">
        <v>1934</v>
      </c>
      <c r="G128" s="119">
        <f t="shared" si="4"/>
        <v>2700</v>
      </c>
      <c r="H128" s="118">
        <f t="shared" si="4"/>
        <v>2905</v>
      </c>
    </row>
    <row r="129" spans="1:8" ht="25.5">
      <c r="A129" s="499">
        <v>90903</v>
      </c>
      <c r="B129" s="500" t="s">
        <v>2352</v>
      </c>
      <c r="C129" s="117">
        <v>273</v>
      </c>
      <c r="D129" s="117">
        <v>598</v>
      </c>
      <c r="E129" s="118">
        <v>3027</v>
      </c>
      <c r="F129" s="118">
        <v>3048</v>
      </c>
      <c r="G129" s="119">
        <f t="shared" si="4"/>
        <v>3300</v>
      </c>
      <c r="H129" s="118">
        <f t="shared" si="4"/>
        <v>3646</v>
      </c>
    </row>
    <row r="130" spans="1:8" ht="25.5">
      <c r="A130" s="499">
        <v>90904</v>
      </c>
      <c r="B130" s="500" t="s">
        <v>2353</v>
      </c>
      <c r="C130" s="118">
        <v>8</v>
      </c>
      <c r="D130" s="118">
        <v>140</v>
      </c>
      <c r="E130" s="118">
        <v>612</v>
      </c>
      <c r="F130" s="118">
        <v>636</v>
      </c>
      <c r="G130" s="119">
        <f t="shared" si="4"/>
        <v>620</v>
      </c>
      <c r="H130" s="118">
        <f t="shared" si="4"/>
        <v>776</v>
      </c>
    </row>
    <row r="131" spans="1:8">
      <c r="A131" s="499">
        <v>90905</v>
      </c>
      <c r="B131" s="500" t="s">
        <v>2354</v>
      </c>
      <c r="C131" s="118">
        <v>0</v>
      </c>
      <c r="D131" s="118"/>
      <c r="E131" s="118">
        <v>0</v>
      </c>
      <c r="F131" s="118"/>
      <c r="G131" s="119">
        <f t="shared" si="4"/>
        <v>0</v>
      </c>
      <c r="H131" s="118">
        <f t="shared" si="4"/>
        <v>0</v>
      </c>
    </row>
    <row r="132" spans="1:8">
      <c r="A132" s="499">
        <v>90906</v>
      </c>
      <c r="B132" s="500" t="s">
        <v>2355</v>
      </c>
      <c r="C132" s="118">
        <v>0</v>
      </c>
      <c r="D132" s="118"/>
      <c r="E132" s="118">
        <v>0</v>
      </c>
      <c r="F132" s="118"/>
      <c r="G132" s="119">
        <f t="shared" si="4"/>
        <v>0</v>
      </c>
      <c r="H132" s="118">
        <f t="shared" si="4"/>
        <v>0</v>
      </c>
    </row>
    <row r="133" spans="1:8">
      <c r="A133" s="499">
        <v>90907</v>
      </c>
      <c r="B133" s="500" t="s">
        <v>2356</v>
      </c>
      <c r="C133" s="117">
        <v>886</v>
      </c>
      <c r="D133" s="117">
        <v>454</v>
      </c>
      <c r="E133" s="118">
        <v>6562</v>
      </c>
      <c r="F133" s="118">
        <v>7107</v>
      </c>
      <c r="G133" s="119">
        <f t="shared" si="4"/>
        <v>7448</v>
      </c>
      <c r="H133" s="118">
        <f t="shared" si="4"/>
        <v>7561</v>
      </c>
    </row>
    <row r="134" spans="1:8">
      <c r="A134" s="499">
        <v>90908</v>
      </c>
      <c r="B134" s="500" t="s">
        <v>2357</v>
      </c>
      <c r="C134" s="117">
        <v>829</v>
      </c>
      <c r="D134" s="117">
        <v>145</v>
      </c>
      <c r="E134" s="118">
        <v>4577</v>
      </c>
      <c r="F134" s="118">
        <v>5114</v>
      </c>
      <c r="G134" s="119">
        <f t="shared" si="4"/>
        <v>5406</v>
      </c>
      <c r="H134" s="118">
        <f t="shared" si="4"/>
        <v>5259</v>
      </c>
    </row>
    <row r="135" spans="1:8">
      <c r="A135" s="499">
        <v>90909</v>
      </c>
      <c r="B135" s="500" t="s">
        <v>2358</v>
      </c>
      <c r="C135" s="117">
        <v>0</v>
      </c>
      <c r="D135" s="117"/>
      <c r="E135" s="118">
        <v>0</v>
      </c>
      <c r="F135" s="118"/>
      <c r="G135" s="119">
        <f t="shared" si="4"/>
        <v>0</v>
      </c>
      <c r="H135" s="118">
        <f t="shared" si="4"/>
        <v>0</v>
      </c>
    </row>
    <row r="136" spans="1:8">
      <c r="A136" s="499">
        <v>90910</v>
      </c>
      <c r="B136" s="500" t="s">
        <v>2359</v>
      </c>
      <c r="C136" s="117">
        <v>0</v>
      </c>
      <c r="D136" s="117">
        <v>1</v>
      </c>
      <c r="E136" s="118">
        <v>0</v>
      </c>
      <c r="F136" s="118">
        <v>0</v>
      </c>
      <c r="G136" s="119">
        <f t="shared" si="4"/>
        <v>0</v>
      </c>
      <c r="H136" s="118">
        <f t="shared" si="4"/>
        <v>1</v>
      </c>
    </row>
    <row r="137" spans="1:8">
      <c r="A137" s="499">
        <v>90911</v>
      </c>
      <c r="B137" s="500" t="s">
        <v>2360</v>
      </c>
      <c r="C137" s="118">
        <v>0</v>
      </c>
      <c r="D137" s="118"/>
      <c r="E137" s="118">
        <v>0</v>
      </c>
      <c r="F137" s="118"/>
      <c r="G137" s="119">
        <f t="shared" si="4"/>
        <v>0</v>
      </c>
      <c r="H137" s="118">
        <f t="shared" si="4"/>
        <v>0</v>
      </c>
    </row>
    <row r="138" spans="1:8">
      <c r="A138" s="499">
        <v>90912</v>
      </c>
      <c r="B138" s="500" t="s">
        <v>2361</v>
      </c>
      <c r="C138" s="118">
        <v>6</v>
      </c>
      <c r="D138" s="118">
        <v>401</v>
      </c>
      <c r="E138" s="118">
        <v>6157</v>
      </c>
      <c r="F138" s="118">
        <v>4825</v>
      </c>
      <c r="G138" s="119">
        <f t="shared" si="4"/>
        <v>6163</v>
      </c>
      <c r="H138" s="118">
        <f t="shared" si="4"/>
        <v>5226</v>
      </c>
    </row>
    <row r="139" spans="1:8">
      <c r="A139" s="499">
        <v>90913</v>
      </c>
      <c r="B139" s="500" t="s">
        <v>2362</v>
      </c>
      <c r="C139" s="118">
        <v>0</v>
      </c>
      <c r="D139" s="118"/>
      <c r="E139" s="118">
        <v>0</v>
      </c>
      <c r="F139" s="118"/>
      <c r="G139" s="119">
        <f t="shared" si="4"/>
        <v>0</v>
      </c>
      <c r="H139" s="118">
        <f t="shared" si="4"/>
        <v>0</v>
      </c>
    </row>
    <row r="140" spans="1:8">
      <c r="A140" s="499">
        <v>90914</v>
      </c>
      <c r="B140" s="500" t="s">
        <v>2363</v>
      </c>
      <c r="C140" s="117">
        <v>0</v>
      </c>
      <c r="D140" s="117"/>
      <c r="E140" s="118">
        <v>0</v>
      </c>
      <c r="F140" s="118"/>
      <c r="G140" s="119">
        <f t="shared" si="4"/>
        <v>0</v>
      </c>
      <c r="H140" s="118">
        <f t="shared" si="4"/>
        <v>0</v>
      </c>
    </row>
    <row r="141" spans="1:8" ht="25.5">
      <c r="A141" s="499">
        <v>90915</v>
      </c>
      <c r="B141" s="500" t="s">
        <v>2364</v>
      </c>
      <c r="C141" s="118">
        <v>0</v>
      </c>
      <c r="D141" s="118"/>
      <c r="E141" s="118">
        <v>0</v>
      </c>
      <c r="F141" s="118"/>
      <c r="G141" s="119">
        <f t="shared" si="4"/>
        <v>0</v>
      </c>
      <c r="H141" s="118">
        <f t="shared" si="4"/>
        <v>0</v>
      </c>
    </row>
    <row r="142" spans="1:8" ht="25.5">
      <c r="A142" s="499">
        <v>90916</v>
      </c>
      <c r="B142" s="500" t="s">
        <v>2365</v>
      </c>
      <c r="C142" s="118">
        <v>0</v>
      </c>
      <c r="D142" s="118"/>
      <c r="E142" s="118">
        <v>0</v>
      </c>
      <c r="F142" s="118"/>
      <c r="G142" s="119">
        <f t="shared" si="4"/>
        <v>0</v>
      </c>
      <c r="H142" s="118">
        <f t="shared" si="4"/>
        <v>0</v>
      </c>
    </row>
    <row r="143" spans="1:8" ht="25.5">
      <c r="A143" s="499">
        <v>90917</v>
      </c>
      <c r="B143" s="500" t="s">
        <v>2366</v>
      </c>
      <c r="C143" s="118">
        <v>0</v>
      </c>
      <c r="D143" s="118"/>
      <c r="E143" s="118">
        <v>0</v>
      </c>
      <c r="F143" s="118"/>
      <c r="G143" s="119">
        <f t="shared" si="4"/>
        <v>0</v>
      </c>
      <c r="H143" s="118">
        <f t="shared" si="4"/>
        <v>0</v>
      </c>
    </row>
    <row r="144" spans="1:8">
      <c r="A144" s="499">
        <v>90919</v>
      </c>
      <c r="B144" s="500" t="s">
        <v>2275</v>
      </c>
      <c r="C144" s="117">
        <v>2725</v>
      </c>
      <c r="D144" s="117">
        <v>2466</v>
      </c>
      <c r="E144" s="118">
        <v>10540</v>
      </c>
      <c r="F144" s="118">
        <v>10854</v>
      </c>
      <c r="G144" s="119">
        <f t="shared" si="4"/>
        <v>13265</v>
      </c>
      <c r="H144" s="118">
        <f t="shared" si="4"/>
        <v>13320</v>
      </c>
    </row>
    <row r="145" spans="1:8">
      <c r="A145" s="499">
        <v>90921</v>
      </c>
      <c r="B145" s="500" t="s">
        <v>2367</v>
      </c>
      <c r="C145" s="118">
        <v>0</v>
      </c>
      <c r="D145" s="118"/>
      <c r="E145" s="118">
        <v>0</v>
      </c>
      <c r="F145" s="118"/>
      <c r="G145" s="119">
        <f t="shared" si="4"/>
        <v>0</v>
      </c>
      <c r="H145" s="118">
        <f t="shared" si="4"/>
        <v>0</v>
      </c>
    </row>
    <row r="146" spans="1:8">
      <c r="A146" s="499">
        <v>90922</v>
      </c>
      <c r="B146" s="500" t="s">
        <v>2368</v>
      </c>
      <c r="C146" s="118">
        <v>0</v>
      </c>
      <c r="D146" s="118"/>
      <c r="E146" s="118">
        <v>0</v>
      </c>
      <c r="F146" s="118"/>
      <c r="G146" s="119">
        <f t="shared" si="4"/>
        <v>0</v>
      </c>
      <c r="H146" s="118">
        <f t="shared" si="4"/>
        <v>0</v>
      </c>
    </row>
    <row r="147" spans="1:8">
      <c r="A147" s="499">
        <v>90923</v>
      </c>
      <c r="B147" s="500" t="s">
        <v>2369</v>
      </c>
      <c r="C147" s="117">
        <v>207</v>
      </c>
      <c r="D147" s="117">
        <v>48</v>
      </c>
      <c r="E147" s="118">
        <v>0</v>
      </c>
      <c r="F147" s="118">
        <v>0</v>
      </c>
      <c r="G147" s="119">
        <f t="shared" si="4"/>
        <v>207</v>
      </c>
      <c r="H147" s="118">
        <f t="shared" si="4"/>
        <v>48</v>
      </c>
    </row>
    <row r="148" spans="1:8">
      <c r="A148" s="499">
        <v>90924</v>
      </c>
      <c r="B148" s="500" t="s">
        <v>2370</v>
      </c>
      <c r="C148" s="117">
        <v>332</v>
      </c>
      <c r="D148" s="117">
        <v>284</v>
      </c>
      <c r="E148" s="118">
        <v>269</v>
      </c>
      <c r="F148" s="118">
        <v>201</v>
      </c>
      <c r="G148" s="119">
        <f t="shared" si="4"/>
        <v>601</v>
      </c>
      <c r="H148" s="118">
        <f t="shared" si="4"/>
        <v>485</v>
      </c>
    </row>
    <row r="149" spans="1:8" ht="25.5">
      <c r="A149" s="499">
        <v>90925</v>
      </c>
      <c r="B149" s="500" t="s">
        <v>2371</v>
      </c>
      <c r="C149" s="117">
        <v>1</v>
      </c>
      <c r="D149" s="117">
        <v>0</v>
      </c>
      <c r="E149" s="118">
        <v>0</v>
      </c>
      <c r="F149" s="118">
        <v>0</v>
      </c>
      <c r="G149" s="119">
        <f t="shared" si="4"/>
        <v>1</v>
      </c>
      <c r="H149" s="118">
        <f t="shared" si="4"/>
        <v>0</v>
      </c>
    </row>
    <row r="150" spans="1:8" ht="25.5">
      <c r="A150" s="499">
        <v>90926</v>
      </c>
      <c r="B150" s="500" t="s">
        <v>2372</v>
      </c>
      <c r="C150" s="118">
        <v>0</v>
      </c>
      <c r="D150" s="118"/>
      <c r="E150" s="118">
        <v>0</v>
      </c>
      <c r="F150" s="118"/>
      <c r="G150" s="119">
        <f t="shared" si="4"/>
        <v>0</v>
      </c>
      <c r="H150" s="118">
        <f t="shared" si="4"/>
        <v>0</v>
      </c>
    </row>
    <row r="151" spans="1:8">
      <c r="A151" s="499">
        <v>90927</v>
      </c>
      <c r="B151" s="500" t="s">
        <v>2373</v>
      </c>
      <c r="C151" s="118">
        <v>0</v>
      </c>
      <c r="D151" s="118"/>
      <c r="E151" s="118">
        <v>0</v>
      </c>
      <c r="F151" s="118"/>
      <c r="G151" s="119">
        <f t="shared" si="4"/>
        <v>0</v>
      </c>
      <c r="H151" s="118">
        <f t="shared" si="4"/>
        <v>0</v>
      </c>
    </row>
    <row r="152" spans="1:8" ht="38.25">
      <c r="A152" s="499">
        <v>90928</v>
      </c>
      <c r="B152" s="500" t="s">
        <v>2374</v>
      </c>
      <c r="C152" s="117">
        <v>50</v>
      </c>
      <c r="D152" s="117">
        <v>0</v>
      </c>
      <c r="E152" s="118">
        <v>0</v>
      </c>
      <c r="F152" s="118">
        <v>0</v>
      </c>
      <c r="G152" s="119">
        <f t="shared" si="4"/>
        <v>50</v>
      </c>
      <c r="H152" s="118">
        <f t="shared" si="4"/>
        <v>0</v>
      </c>
    </row>
    <row r="153" spans="1:8">
      <c r="A153" s="499">
        <v>90929</v>
      </c>
      <c r="B153" s="500" t="s">
        <v>2375</v>
      </c>
      <c r="C153" s="117">
        <v>0</v>
      </c>
      <c r="D153" s="117"/>
      <c r="E153" s="118">
        <v>0</v>
      </c>
      <c r="F153" s="118"/>
      <c r="G153" s="119">
        <f t="shared" si="4"/>
        <v>0</v>
      </c>
      <c r="H153" s="118">
        <f t="shared" si="4"/>
        <v>0</v>
      </c>
    </row>
    <row r="154" spans="1:8" ht="25.5">
      <c r="A154" s="499">
        <v>90930</v>
      </c>
      <c r="B154" s="500" t="s">
        <v>2376</v>
      </c>
      <c r="C154" s="118">
        <v>0</v>
      </c>
      <c r="D154" s="118"/>
      <c r="E154" s="118">
        <v>0</v>
      </c>
      <c r="F154" s="118"/>
      <c r="G154" s="119">
        <f t="shared" si="4"/>
        <v>0</v>
      </c>
      <c r="H154" s="118">
        <f t="shared" si="4"/>
        <v>0</v>
      </c>
    </row>
    <row r="155" spans="1:8" ht="38.25">
      <c r="A155" s="499">
        <v>90931</v>
      </c>
      <c r="B155" s="500" t="s">
        <v>2377</v>
      </c>
      <c r="C155" s="118">
        <v>346</v>
      </c>
      <c r="D155" s="118">
        <v>346</v>
      </c>
      <c r="E155" s="118">
        <v>89</v>
      </c>
      <c r="F155" s="118">
        <v>93</v>
      </c>
      <c r="G155" s="119">
        <f t="shared" ref="G155:H186" si="5">C155+E155</f>
        <v>435</v>
      </c>
      <c r="H155" s="118">
        <f t="shared" si="5"/>
        <v>439</v>
      </c>
    </row>
    <row r="156" spans="1:8" ht="25.5">
      <c r="A156" s="503">
        <v>90932</v>
      </c>
      <c r="B156" s="504" t="s">
        <v>2378</v>
      </c>
      <c r="C156" s="441">
        <v>0</v>
      </c>
      <c r="D156" s="441"/>
      <c r="E156" s="441">
        <v>0</v>
      </c>
      <c r="F156" s="441"/>
      <c r="G156" s="119">
        <f t="shared" si="5"/>
        <v>0</v>
      </c>
      <c r="H156" s="118">
        <f t="shared" si="5"/>
        <v>0</v>
      </c>
    </row>
    <row r="157" spans="1:8" ht="25.5">
      <c r="A157" s="499">
        <v>90933</v>
      </c>
      <c r="B157" s="500" t="s">
        <v>2379</v>
      </c>
      <c r="C157" s="118">
        <v>0</v>
      </c>
      <c r="D157" s="118"/>
      <c r="E157" s="118">
        <v>0</v>
      </c>
      <c r="F157" s="118"/>
      <c r="G157" s="119">
        <f t="shared" si="5"/>
        <v>0</v>
      </c>
      <c r="H157" s="118">
        <f t="shared" si="5"/>
        <v>0</v>
      </c>
    </row>
    <row r="158" spans="1:8">
      <c r="A158" s="499">
        <v>90934</v>
      </c>
      <c r="B158" s="500" t="s">
        <v>2380</v>
      </c>
      <c r="C158" s="118">
        <v>0</v>
      </c>
      <c r="D158" s="118"/>
      <c r="E158" s="118">
        <v>0</v>
      </c>
      <c r="F158" s="118"/>
      <c r="G158" s="119">
        <f t="shared" si="5"/>
        <v>0</v>
      </c>
      <c r="H158" s="118">
        <f t="shared" si="5"/>
        <v>0</v>
      </c>
    </row>
    <row r="159" spans="1:8" ht="25.5">
      <c r="A159" s="499">
        <v>90935</v>
      </c>
      <c r="B159" s="500" t="s">
        <v>2381</v>
      </c>
      <c r="C159" s="118">
        <v>0</v>
      </c>
      <c r="D159" s="118"/>
      <c r="E159" s="118">
        <v>0</v>
      </c>
      <c r="F159" s="118"/>
      <c r="G159" s="119">
        <f t="shared" si="5"/>
        <v>0</v>
      </c>
      <c r="H159" s="118">
        <f t="shared" si="5"/>
        <v>0</v>
      </c>
    </row>
    <row r="160" spans="1:8">
      <c r="A160" s="499">
        <v>90936</v>
      </c>
      <c r="B160" s="500" t="s">
        <v>2382</v>
      </c>
      <c r="C160" s="118">
        <v>0</v>
      </c>
      <c r="D160" s="118"/>
      <c r="E160" s="118">
        <v>0</v>
      </c>
      <c r="F160" s="118"/>
      <c r="G160" s="119">
        <f t="shared" si="5"/>
        <v>0</v>
      </c>
      <c r="H160" s="118">
        <f t="shared" si="5"/>
        <v>0</v>
      </c>
    </row>
    <row r="161" spans="1:11" ht="25.5">
      <c r="A161" s="499">
        <v>90937</v>
      </c>
      <c r="B161" s="500" t="s">
        <v>2383</v>
      </c>
      <c r="C161" s="118">
        <v>0</v>
      </c>
      <c r="D161" s="118"/>
      <c r="E161" s="118">
        <v>0</v>
      </c>
      <c r="F161" s="118"/>
      <c r="G161" s="119">
        <f t="shared" si="5"/>
        <v>0</v>
      </c>
      <c r="H161" s="118">
        <f t="shared" si="5"/>
        <v>0</v>
      </c>
    </row>
    <row r="162" spans="1:11" s="508" customFormat="1">
      <c r="A162" s="505" t="s">
        <v>2384</v>
      </c>
      <c r="B162" s="506" t="s">
        <v>2385</v>
      </c>
      <c r="C162" s="502">
        <v>1628</v>
      </c>
      <c r="D162" s="502"/>
      <c r="E162" s="441">
        <v>17365</v>
      </c>
      <c r="F162" s="441"/>
      <c r="G162" s="442">
        <f t="shared" si="5"/>
        <v>18993</v>
      </c>
      <c r="H162" s="441">
        <f t="shared" si="5"/>
        <v>0</v>
      </c>
      <c r="I162" s="507"/>
      <c r="J162" s="507"/>
      <c r="K162" s="507"/>
    </row>
    <row r="163" spans="1:11">
      <c r="A163" s="509" t="s">
        <v>2386</v>
      </c>
      <c r="B163" s="510" t="s">
        <v>2387</v>
      </c>
      <c r="C163" s="118">
        <v>0</v>
      </c>
      <c r="D163" s="118"/>
      <c r="E163" s="118">
        <v>0</v>
      </c>
      <c r="F163" s="118"/>
      <c r="G163" s="119">
        <f t="shared" si="5"/>
        <v>0</v>
      </c>
      <c r="H163" s="118">
        <f t="shared" si="5"/>
        <v>0</v>
      </c>
    </row>
    <row r="164" spans="1:11">
      <c r="A164" s="509" t="s">
        <v>2388</v>
      </c>
      <c r="B164" s="510" t="s">
        <v>2389</v>
      </c>
      <c r="C164" s="118">
        <v>0</v>
      </c>
      <c r="D164" s="118"/>
      <c r="E164" s="118">
        <v>0</v>
      </c>
      <c r="F164" s="118"/>
      <c r="G164" s="119">
        <f t="shared" si="5"/>
        <v>0</v>
      </c>
      <c r="H164" s="118">
        <f t="shared" si="5"/>
        <v>0</v>
      </c>
    </row>
    <row r="165" spans="1:11">
      <c r="A165" s="509" t="s">
        <v>2390</v>
      </c>
      <c r="B165" s="510" t="s">
        <v>2391</v>
      </c>
      <c r="C165" s="118">
        <v>0</v>
      </c>
      <c r="D165" s="118"/>
      <c r="E165" s="118">
        <v>0</v>
      </c>
      <c r="F165" s="118"/>
      <c r="G165" s="119">
        <f t="shared" si="5"/>
        <v>0</v>
      </c>
      <c r="H165" s="118">
        <f t="shared" si="5"/>
        <v>0</v>
      </c>
    </row>
    <row r="166" spans="1:11">
      <c r="A166" s="499" t="s">
        <v>2392</v>
      </c>
      <c r="B166" s="500" t="s">
        <v>2393</v>
      </c>
      <c r="C166" s="118">
        <v>0</v>
      </c>
      <c r="D166" s="118"/>
      <c r="E166" s="118">
        <v>0</v>
      </c>
      <c r="F166" s="118"/>
      <c r="G166" s="119">
        <f t="shared" si="5"/>
        <v>0</v>
      </c>
      <c r="H166" s="118">
        <f t="shared" si="5"/>
        <v>0</v>
      </c>
    </row>
    <row r="167" spans="1:11">
      <c r="A167" s="511" t="s">
        <v>2394</v>
      </c>
      <c r="B167" s="512" t="s">
        <v>2395</v>
      </c>
      <c r="C167" s="118">
        <v>0</v>
      </c>
      <c r="D167" s="118"/>
      <c r="E167" s="118">
        <v>0</v>
      </c>
      <c r="F167" s="118"/>
      <c r="G167" s="119">
        <f t="shared" si="5"/>
        <v>0</v>
      </c>
      <c r="H167" s="118">
        <f t="shared" si="5"/>
        <v>0</v>
      </c>
    </row>
    <row r="168" spans="1:11">
      <c r="A168" s="511" t="s">
        <v>2396</v>
      </c>
      <c r="B168" s="513" t="s">
        <v>2397</v>
      </c>
      <c r="C168" s="118">
        <v>0</v>
      </c>
      <c r="D168" s="118"/>
      <c r="E168" s="118">
        <v>0</v>
      </c>
      <c r="F168" s="118"/>
      <c r="G168" s="119">
        <f t="shared" si="5"/>
        <v>0</v>
      </c>
      <c r="H168" s="118">
        <f t="shared" si="5"/>
        <v>0</v>
      </c>
    </row>
    <row r="169" spans="1:11">
      <c r="A169" s="511" t="s">
        <v>2398</v>
      </c>
      <c r="B169" s="513" t="s">
        <v>2399</v>
      </c>
      <c r="C169" s="118">
        <v>0</v>
      </c>
      <c r="D169" s="118"/>
      <c r="E169" s="118">
        <v>0</v>
      </c>
      <c r="F169" s="118"/>
      <c r="G169" s="119">
        <f t="shared" si="5"/>
        <v>0</v>
      </c>
      <c r="H169" s="118">
        <f t="shared" si="5"/>
        <v>0</v>
      </c>
    </row>
    <row r="170" spans="1:11">
      <c r="A170" s="511" t="s">
        <v>2400</v>
      </c>
      <c r="B170" s="513" t="s">
        <v>2401</v>
      </c>
      <c r="C170" s="118">
        <v>0</v>
      </c>
      <c r="D170" s="118"/>
      <c r="E170" s="118">
        <v>0</v>
      </c>
      <c r="F170" s="118"/>
      <c r="G170" s="119">
        <f t="shared" si="5"/>
        <v>0</v>
      </c>
      <c r="H170" s="118">
        <f t="shared" si="5"/>
        <v>0</v>
      </c>
    </row>
    <row r="171" spans="1:11">
      <c r="A171" s="511" t="s">
        <v>2402</v>
      </c>
      <c r="B171" s="513" t="s">
        <v>2403</v>
      </c>
      <c r="C171" s="118">
        <v>0</v>
      </c>
      <c r="D171" s="118"/>
      <c r="E171" s="118">
        <v>0</v>
      </c>
      <c r="F171" s="118"/>
      <c r="G171" s="119">
        <f t="shared" si="5"/>
        <v>0</v>
      </c>
      <c r="H171" s="118">
        <f t="shared" si="5"/>
        <v>0</v>
      </c>
    </row>
    <row r="172" spans="1:11">
      <c r="A172" s="511" t="s">
        <v>2404</v>
      </c>
      <c r="B172" s="513" t="s">
        <v>2405</v>
      </c>
      <c r="C172" s="118">
        <v>0</v>
      </c>
      <c r="D172" s="118"/>
      <c r="E172" s="118">
        <v>0</v>
      </c>
      <c r="F172" s="118"/>
      <c r="G172" s="119">
        <f t="shared" si="5"/>
        <v>0</v>
      </c>
      <c r="H172" s="118">
        <f t="shared" si="5"/>
        <v>0</v>
      </c>
    </row>
    <row r="173" spans="1:11" ht="25.5">
      <c r="A173" s="511" t="s">
        <v>2406</v>
      </c>
      <c r="B173" s="513" t="s">
        <v>2407</v>
      </c>
      <c r="C173" s="118">
        <v>0</v>
      </c>
      <c r="D173" s="118"/>
      <c r="E173" s="118">
        <v>0</v>
      </c>
      <c r="F173" s="118"/>
      <c r="G173" s="119">
        <f t="shared" si="5"/>
        <v>0</v>
      </c>
      <c r="H173" s="118">
        <f t="shared" si="5"/>
        <v>0</v>
      </c>
    </row>
    <row r="174" spans="1:11" ht="25.5">
      <c r="A174" s="511" t="s">
        <v>2408</v>
      </c>
      <c r="B174" s="513" t="s">
        <v>2409</v>
      </c>
      <c r="C174" s="118">
        <v>0</v>
      </c>
      <c r="D174" s="118"/>
      <c r="E174" s="118">
        <v>0</v>
      </c>
      <c r="F174" s="118"/>
      <c r="G174" s="119">
        <f t="shared" si="5"/>
        <v>0</v>
      </c>
      <c r="H174" s="118">
        <f t="shared" si="5"/>
        <v>0</v>
      </c>
    </row>
    <row r="175" spans="1:11" ht="25.5">
      <c r="A175" s="511" t="s">
        <v>2410</v>
      </c>
      <c r="B175" s="513" t="s">
        <v>2411</v>
      </c>
      <c r="C175" s="118">
        <v>0</v>
      </c>
      <c r="D175" s="118"/>
      <c r="E175" s="118">
        <v>0</v>
      </c>
      <c r="F175" s="118"/>
      <c r="G175" s="119">
        <f t="shared" si="5"/>
        <v>0</v>
      </c>
      <c r="H175" s="118">
        <f t="shared" si="5"/>
        <v>0</v>
      </c>
    </row>
    <row r="176" spans="1:11">
      <c r="A176" s="514" t="s">
        <v>2412</v>
      </c>
      <c r="B176" s="513" t="s">
        <v>2413</v>
      </c>
      <c r="C176" s="118">
        <v>0</v>
      </c>
      <c r="D176" s="118"/>
      <c r="E176" s="118">
        <v>0</v>
      </c>
      <c r="F176" s="118"/>
      <c r="G176" s="119">
        <f t="shared" si="5"/>
        <v>0</v>
      </c>
      <c r="H176" s="118">
        <f t="shared" si="5"/>
        <v>0</v>
      </c>
    </row>
    <row r="177" spans="1:8" ht="25.5">
      <c r="A177" s="514" t="s">
        <v>2414</v>
      </c>
      <c r="B177" s="513" t="s">
        <v>2415</v>
      </c>
      <c r="C177" s="118">
        <v>7</v>
      </c>
      <c r="D177" s="118">
        <v>0</v>
      </c>
      <c r="E177" s="118">
        <v>11</v>
      </c>
      <c r="F177" s="118">
        <v>14</v>
      </c>
      <c r="G177" s="119">
        <f t="shared" si="5"/>
        <v>18</v>
      </c>
      <c r="H177" s="118">
        <f t="shared" si="5"/>
        <v>14</v>
      </c>
    </row>
    <row r="178" spans="1:8" ht="25.5">
      <c r="A178" s="514" t="s">
        <v>2416</v>
      </c>
      <c r="B178" s="513" t="s">
        <v>2417</v>
      </c>
      <c r="C178" s="117">
        <v>1629</v>
      </c>
      <c r="D178" s="117">
        <v>1116</v>
      </c>
      <c r="E178" s="118">
        <v>17377</v>
      </c>
      <c r="F178" s="118">
        <v>16939</v>
      </c>
      <c r="G178" s="119">
        <f t="shared" si="5"/>
        <v>19006</v>
      </c>
      <c r="H178" s="118">
        <f t="shared" si="5"/>
        <v>18055</v>
      </c>
    </row>
    <row r="179" spans="1:8" ht="25.5">
      <c r="A179" s="514" t="s">
        <v>2418</v>
      </c>
      <c r="B179" s="513" t="s">
        <v>2419</v>
      </c>
      <c r="C179" s="118">
        <v>0</v>
      </c>
      <c r="D179" s="118"/>
      <c r="E179" s="118">
        <v>0</v>
      </c>
      <c r="F179" s="118"/>
      <c r="G179" s="119">
        <f t="shared" si="5"/>
        <v>0</v>
      </c>
      <c r="H179" s="118">
        <f t="shared" si="5"/>
        <v>0</v>
      </c>
    </row>
    <row r="180" spans="1:8">
      <c r="A180" s="515" t="s">
        <v>2420</v>
      </c>
      <c r="B180" s="516" t="s">
        <v>2421</v>
      </c>
      <c r="C180" s="118">
        <v>0</v>
      </c>
      <c r="D180" s="118"/>
      <c r="E180" s="118">
        <v>0</v>
      </c>
      <c r="F180" s="118"/>
      <c r="G180" s="119">
        <f t="shared" si="5"/>
        <v>0</v>
      </c>
      <c r="H180" s="118">
        <f t="shared" si="5"/>
        <v>0</v>
      </c>
    </row>
    <row r="181" spans="1:8" ht="25.5">
      <c r="A181" s="515" t="s">
        <v>2422</v>
      </c>
      <c r="B181" s="516" t="s">
        <v>2423</v>
      </c>
      <c r="C181" s="118">
        <v>0</v>
      </c>
      <c r="D181" s="118"/>
      <c r="E181" s="118">
        <v>0</v>
      </c>
      <c r="F181" s="118"/>
      <c r="G181" s="119">
        <f t="shared" si="5"/>
        <v>0</v>
      </c>
      <c r="H181" s="118">
        <f t="shared" si="5"/>
        <v>0</v>
      </c>
    </row>
    <row r="182" spans="1:8">
      <c r="A182" s="514" t="s">
        <v>2424</v>
      </c>
      <c r="B182" s="513" t="s">
        <v>2425</v>
      </c>
      <c r="C182" s="118">
        <v>0</v>
      </c>
      <c r="D182" s="118">
        <v>0</v>
      </c>
      <c r="E182" s="118">
        <v>1</v>
      </c>
      <c r="F182" s="118">
        <v>0</v>
      </c>
      <c r="G182" s="119">
        <f t="shared" si="5"/>
        <v>1</v>
      </c>
      <c r="H182" s="118">
        <f t="shared" si="5"/>
        <v>0</v>
      </c>
    </row>
    <row r="183" spans="1:8">
      <c r="A183" s="517" t="s">
        <v>2426</v>
      </c>
      <c r="B183" s="513" t="s">
        <v>2427</v>
      </c>
      <c r="C183" s="118">
        <v>0</v>
      </c>
      <c r="D183" s="118"/>
      <c r="E183" s="118">
        <v>0</v>
      </c>
      <c r="F183" s="118"/>
      <c r="G183" s="119">
        <f t="shared" si="5"/>
        <v>0</v>
      </c>
      <c r="H183" s="118">
        <f t="shared" si="5"/>
        <v>0</v>
      </c>
    </row>
    <row r="184" spans="1:8">
      <c r="A184" s="514" t="s">
        <v>2428</v>
      </c>
      <c r="B184" s="512" t="s">
        <v>2429</v>
      </c>
      <c r="C184" s="118">
        <v>0</v>
      </c>
      <c r="D184" s="118">
        <v>9</v>
      </c>
      <c r="E184" s="118">
        <v>0</v>
      </c>
      <c r="F184" s="118">
        <v>7</v>
      </c>
      <c r="G184" s="119">
        <f t="shared" si="5"/>
        <v>0</v>
      </c>
      <c r="H184" s="118">
        <f t="shared" si="5"/>
        <v>16</v>
      </c>
    </row>
    <row r="185" spans="1:8">
      <c r="A185" s="517" t="s">
        <v>2430</v>
      </c>
      <c r="B185" s="513" t="s">
        <v>2431</v>
      </c>
      <c r="C185" s="117">
        <v>0</v>
      </c>
      <c r="D185" s="117"/>
      <c r="E185" s="118">
        <v>0</v>
      </c>
      <c r="F185" s="118"/>
      <c r="G185" s="119">
        <f t="shared" si="5"/>
        <v>0</v>
      </c>
      <c r="H185" s="118">
        <f t="shared" si="5"/>
        <v>0</v>
      </c>
    </row>
    <row r="186" spans="1:8">
      <c r="A186" s="514" t="s">
        <v>2432</v>
      </c>
      <c r="B186" s="513" t="s">
        <v>2433</v>
      </c>
      <c r="C186" s="118">
        <v>0</v>
      </c>
      <c r="D186" s="118"/>
      <c r="E186" s="118">
        <v>0</v>
      </c>
      <c r="F186" s="118"/>
      <c r="G186" s="119">
        <f t="shared" si="5"/>
        <v>0</v>
      </c>
      <c r="H186" s="118">
        <f t="shared" si="5"/>
        <v>0</v>
      </c>
    </row>
    <row r="187" spans="1:8">
      <c r="A187" s="514" t="s">
        <v>2434</v>
      </c>
      <c r="B187" s="513" t="s">
        <v>2435</v>
      </c>
      <c r="C187" s="118">
        <v>0</v>
      </c>
      <c r="D187" s="118">
        <v>9</v>
      </c>
      <c r="E187" s="118">
        <v>0</v>
      </c>
      <c r="F187" s="118">
        <v>7</v>
      </c>
      <c r="G187" s="119">
        <f t="shared" ref="G187:H211" si="6">C187+E187</f>
        <v>0</v>
      </c>
      <c r="H187" s="118">
        <f t="shared" si="6"/>
        <v>16</v>
      </c>
    </row>
    <row r="188" spans="1:8">
      <c r="A188" s="514" t="s">
        <v>2436</v>
      </c>
      <c r="B188" s="513" t="s">
        <v>2437</v>
      </c>
      <c r="C188" s="117">
        <v>0</v>
      </c>
      <c r="D188" s="117">
        <v>9</v>
      </c>
      <c r="E188" s="118">
        <v>0</v>
      </c>
      <c r="F188" s="118">
        <v>7</v>
      </c>
      <c r="G188" s="119">
        <f t="shared" si="6"/>
        <v>0</v>
      </c>
      <c r="H188" s="118">
        <f t="shared" si="6"/>
        <v>16</v>
      </c>
    </row>
    <row r="189" spans="1:8">
      <c r="A189" s="517" t="s">
        <v>2438</v>
      </c>
      <c r="B189" s="513" t="s">
        <v>2439</v>
      </c>
      <c r="C189" s="117">
        <v>358</v>
      </c>
      <c r="D189" s="117">
        <v>470</v>
      </c>
      <c r="E189" s="118">
        <v>997</v>
      </c>
      <c r="F189" s="118">
        <v>829</v>
      </c>
      <c r="G189" s="119">
        <f t="shared" si="6"/>
        <v>1355</v>
      </c>
      <c r="H189" s="118">
        <f t="shared" si="6"/>
        <v>1299</v>
      </c>
    </row>
    <row r="190" spans="1:8">
      <c r="A190" s="517" t="s">
        <v>2440</v>
      </c>
      <c r="B190" s="513" t="s">
        <v>2441</v>
      </c>
      <c r="C190" s="118">
        <v>0</v>
      </c>
      <c r="D190" s="118"/>
      <c r="E190" s="118">
        <v>0</v>
      </c>
      <c r="F190" s="118"/>
      <c r="G190" s="119">
        <f t="shared" si="6"/>
        <v>0</v>
      </c>
      <c r="H190" s="118">
        <f t="shared" si="6"/>
        <v>0</v>
      </c>
    </row>
    <row r="191" spans="1:8">
      <c r="A191" s="517" t="s">
        <v>2442</v>
      </c>
      <c r="B191" s="513" t="s">
        <v>2443</v>
      </c>
      <c r="C191" s="118">
        <v>0</v>
      </c>
      <c r="D191" s="118"/>
      <c r="E191" s="118">
        <v>0</v>
      </c>
      <c r="F191" s="118"/>
      <c r="G191" s="119">
        <f t="shared" si="6"/>
        <v>0</v>
      </c>
      <c r="H191" s="118">
        <f t="shared" si="6"/>
        <v>0</v>
      </c>
    </row>
    <row r="192" spans="1:8">
      <c r="A192" s="517" t="s">
        <v>2444</v>
      </c>
      <c r="B192" s="513" t="s">
        <v>2445</v>
      </c>
      <c r="C192" s="117">
        <v>193</v>
      </c>
      <c r="D192" s="117">
        <v>13</v>
      </c>
      <c r="E192" s="118">
        <v>571</v>
      </c>
      <c r="F192" s="118">
        <v>737</v>
      </c>
      <c r="G192" s="119">
        <f t="shared" si="6"/>
        <v>764</v>
      </c>
      <c r="H192" s="118">
        <f t="shared" si="6"/>
        <v>750</v>
      </c>
    </row>
    <row r="193" spans="1:8">
      <c r="A193" s="517" t="s">
        <v>2446</v>
      </c>
      <c r="B193" s="513" t="s">
        <v>2447</v>
      </c>
      <c r="C193" s="117">
        <v>2253</v>
      </c>
      <c r="D193" s="117">
        <v>1640</v>
      </c>
      <c r="E193" s="118">
        <v>24622</v>
      </c>
      <c r="F193" s="118">
        <v>23535</v>
      </c>
      <c r="G193" s="119">
        <f t="shared" si="6"/>
        <v>26875</v>
      </c>
      <c r="H193" s="118">
        <f t="shared" si="6"/>
        <v>25175</v>
      </c>
    </row>
    <row r="194" spans="1:8" ht="25.5">
      <c r="A194" s="517" t="s">
        <v>2448</v>
      </c>
      <c r="B194" s="513" t="s">
        <v>2449</v>
      </c>
      <c r="C194" s="117">
        <v>538</v>
      </c>
      <c r="D194" s="117">
        <v>590</v>
      </c>
      <c r="E194" s="118">
        <v>0</v>
      </c>
      <c r="F194" s="118">
        <v>0</v>
      </c>
      <c r="G194" s="119">
        <f t="shared" si="6"/>
        <v>538</v>
      </c>
      <c r="H194" s="118">
        <f t="shared" si="6"/>
        <v>590</v>
      </c>
    </row>
    <row r="195" spans="1:8">
      <c r="A195" s="517" t="s">
        <v>2450</v>
      </c>
      <c r="B195" s="513" t="s">
        <v>2451</v>
      </c>
      <c r="C195" s="117">
        <v>349</v>
      </c>
      <c r="D195" s="117">
        <v>387</v>
      </c>
      <c r="E195" s="118">
        <v>0</v>
      </c>
      <c r="F195" s="118">
        <v>0</v>
      </c>
      <c r="G195" s="119">
        <f t="shared" si="6"/>
        <v>349</v>
      </c>
      <c r="H195" s="118">
        <f t="shared" si="6"/>
        <v>387</v>
      </c>
    </row>
    <row r="196" spans="1:8">
      <c r="A196" s="517" t="s">
        <v>2452</v>
      </c>
      <c r="B196" s="513" t="s">
        <v>2453</v>
      </c>
      <c r="C196" s="117">
        <v>1957</v>
      </c>
      <c r="D196" s="117">
        <v>2391</v>
      </c>
      <c r="E196" s="118">
        <v>1942</v>
      </c>
      <c r="F196" s="118">
        <v>2057</v>
      </c>
      <c r="G196" s="119">
        <f t="shared" si="6"/>
        <v>3899</v>
      </c>
      <c r="H196" s="118">
        <f t="shared" si="6"/>
        <v>4448</v>
      </c>
    </row>
    <row r="197" spans="1:8" ht="25.5">
      <c r="A197" s="517" t="s">
        <v>2454</v>
      </c>
      <c r="B197" s="513" t="s">
        <v>2455</v>
      </c>
      <c r="C197" s="117">
        <v>2030</v>
      </c>
      <c r="D197" s="117">
        <v>2567</v>
      </c>
      <c r="E197" s="118">
        <v>852</v>
      </c>
      <c r="F197" s="118">
        <v>903</v>
      </c>
      <c r="G197" s="119">
        <f t="shared" si="6"/>
        <v>2882</v>
      </c>
      <c r="H197" s="118">
        <f t="shared" si="6"/>
        <v>3470</v>
      </c>
    </row>
    <row r="198" spans="1:8">
      <c r="A198" s="517" t="s">
        <v>2456</v>
      </c>
      <c r="B198" s="513" t="s">
        <v>2457</v>
      </c>
      <c r="C198" s="117">
        <v>349</v>
      </c>
      <c r="D198" s="117">
        <v>387</v>
      </c>
      <c r="E198" s="118">
        <v>0</v>
      </c>
      <c r="F198" s="118">
        <v>0</v>
      </c>
      <c r="G198" s="119">
        <f t="shared" si="6"/>
        <v>349</v>
      </c>
      <c r="H198" s="118">
        <f t="shared" si="6"/>
        <v>387</v>
      </c>
    </row>
    <row r="199" spans="1:8">
      <c r="A199" s="517" t="s">
        <v>2458</v>
      </c>
      <c r="B199" s="513" t="s">
        <v>2459</v>
      </c>
      <c r="C199" s="117">
        <v>30599</v>
      </c>
      <c r="D199" s="117">
        <v>30284</v>
      </c>
      <c r="E199" s="118">
        <v>4038</v>
      </c>
      <c r="F199" s="118">
        <v>5093</v>
      </c>
      <c r="G199" s="119">
        <f t="shared" si="6"/>
        <v>34637</v>
      </c>
      <c r="H199" s="118">
        <f t="shared" si="6"/>
        <v>35377</v>
      </c>
    </row>
    <row r="200" spans="1:8" ht="25.5">
      <c r="A200" s="517" t="s">
        <v>2460</v>
      </c>
      <c r="B200" s="513" t="s">
        <v>2461</v>
      </c>
      <c r="C200" s="118">
        <v>0</v>
      </c>
      <c r="D200" s="118"/>
      <c r="E200" s="118">
        <v>0</v>
      </c>
      <c r="F200" s="118"/>
      <c r="G200" s="119">
        <f t="shared" si="6"/>
        <v>0</v>
      </c>
      <c r="H200" s="118">
        <f t="shared" si="6"/>
        <v>0</v>
      </c>
    </row>
    <row r="201" spans="1:8" ht="25.5">
      <c r="A201" s="517" t="s">
        <v>2462</v>
      </c>
      <c r="B201" s="513" t="s">
        <v>2463</v>
      </c>
      <c r="C201" s="117">
        <v>33232</v>
      </c>
      <c r="D201" s="117">
        <v>33435</v>
      </c>
      <c r="E201" s="118">
        <v>4435</v>
      </c>
      <c r="F201" s="118">
        <v>5645</v>
      </c>
      <c r="G201" s="119">
        <f t="shared" si="6"/>
        <v>37667</v>
      </c>
      <c r="H201" s="118">
        <f t="shared" si="6"/>
        <v>39080</v>
      </c>
    </row>
    <row r="202" spans="1:8" ht="25.5">
      <c r="A202" s="517" t="s">
        <v>2464</v>
      </c>
      <c r="B202" s="513" t="s">
        <v>2465</v>
      </c>
      <c r="C202" s="118">
        <v>0</v>
      </c>
      <c r="D202" s="118"/>
      <c r="E202" s="118">
        <v>0</v>
      </c>
      <c r="F202" s="118"/>
      <c r="G202" s="119">
        <f t="shared" si="6"/>
        <v>0</v>
      </c>
      <c r="H202" s="118">
        <f t="shared" si="6"/>
        <v>0</v>
      </c>
    </row>
    <row r="203" spans="1:8" ht="25.5">
      <c r="A203" s="517" t="s">
        <v>2466</v>
      </c>
      <c r="B203" s="513" t="s">
        <v>2467</v>
      </c>
      <c r="C203" s="118">
        <v>0</v>
      </c>
      <c r="D203" s="118"/>
      <c r="E203" s="118">
        <v>0</v>
      </c>
      <c r="F203" s="118"/>
      <c r="G203" s="119">
        <f t="shared" si="6"/>
        <v>0</v>
      </c>
      <c r="H203" s="118">
        <f t="shared" si="6"/>
        <v>0</v>
      </c>
    </row>
    <row r="204" spans="1:8" ht="25.5">
      <c r="A204" s="517" t="s">
        <v>2468</v>
      </c>
      <c r="B204" s="513" t="s">
        <v>2469</v>
      </c>
      <c r="C204" s="117">
        <v>2143</v>
      </c>
      <c r="D204" s="118">
        <v>331</v>
      </c>
      <c r="E204" s="118">
        <v>10550</v>
      </c>
      <c r="F204" s="118">
        <v>12031</v>
      </c>
      <c r="G204" s="119">
        <f t="shared" si="6"/>
        <v>12693</v>
      </c>
      <c r="H204" s="118">
        <f t="shared" si="6"/>
        <v>12362</v>
      </c>
    </row>
    <row r="205" spans="1:8" ht="25.5">
      <c r="A205" s="517" t="s">
        <v>2470</v>
      </c>
      <c r="B205" s="513" t="s">
        <v>2471</v>
      </c>
      <c r="C205" s="117">
        <v>0</v>
      </c>
      <c r="D205" s="117"/>
      <c r="E205" s="118">
        <v>0</v>
      </c>
      <c r="F205" s="118"/>
      <c r="G205" s="119">
        <f t="shared" si="6"/>
        <v>0</v>
      </c>
      <c r="H205" s="118">
        <f t="shared" si="6"/>
        <v>0</v>
      </c>
    </row>
    <row r="206" spans="1:8" ht="25.5">
      <c r="A206" s="517" t="s">
        <v>2472</v>
      </c>
      <c r="B206" s="513" t="s">
        <v>2473</v>
      </c>
      <c r="C206" s="117">
        <v>198</v>
      </c>
      <c r="D206" s="117">
        <v>207</v>
      </c>
      <c r="E206" s="118">
        <v>4337</v>
      </c>
      <c r="F206" s="118">
        <v>4755</v>
      </c>
      <c r="G206" s="119">
        <f t="shared" si="6"/>
        <v>4535</v>
      </c>
      <c r="H206" s="118">
        <f t="shared" si="6"/>
        <v>4962</v>
      </c>
    </row>
    <row r="207" spans="1:8" ht="25.5">
      <c r="A207" s="517" t="s">
        <v>2474</v>
      </c>
      <c r="B207" s="513" t="s">
        <v>2475</v>
      </c>
      <c r="C207" s="118">
        <v>0</v>
      </c>
      <c r="D207" s="118"/>
      <c r="E207" s="118">
        <v>0</v>
      </c>
      <c r="F207" s="118"/>
      <c r="G207" s="119">
        <f t="shared" si="6"/>
        <v>0</v>
      </c>
      <c r="H207" s="118">
        <f t="shared" si="6"/>
        <v>0</v>
      </c>
    </row>
    <row r="208" spans="1:8">
      <c r="A208" s="517" t="s">
        <v>2476</v>
      </c>
      <c r="B208" s="513" t="s">
        <v>2477</v>
      </c>
      <c r="C208" s="118">
        <v>0</v>
      </c>
      <c r="D208" s="118"/>
      <c r="E208" s="118">
        <v>0</v>
      </c>
      <c r="F208" s="118"/>
      <c r="G208" s="119">
        <f t="shared" si="6"/>
        <v>0</v>
      </c>
      <c r="H208" s="118">
        <f t="shared" si="6"/>
        <v>0</v>
      </c>
    </row>
    <row r="209" spans="1:8">
      <c r="A209" s="517" t="s">
        <v>2478</v>
      </c>
      <c r="B209" s="513" t="s">
        <v>2479</v>
      </c>
      <c r="C209" s="118">
        <v>0</v>
      </c>
      <c r="D209" s="118"/>
      <c r="E209" s="118">
        <v>0</v>
      </c>
      <c r="F209" s="118"/>
      <c r="G209" s="119">
        <f t="shared" si="6"/>
        <v>0</v>
      </c>
      <c r="H209" s="118">
        <f t="shared" si="6"/>
        <v>0</v>
      </c>
    </row>
    <row r="210" spans="1:8">
      <c r="A210" s="517" t="s">
        <v>2480</v>
      </c>
      <c r="B210" s="513" t="s">
        <v>2481</v>
      </c>
      <c r="C210" s="118">
        <v>0</v>
      </c>
      <c r="D210" s="118"/>
      <c r="E210" s="118">
        <v>0</v>
      </c>
      <c r="F210" s="118"/>
      <c r="G210" s="119">
        <f t="shared" si="6"/>
        <v>0</v>
      </c>
      <c r="H210" s="118">
        <f t="shared" si="6"/>
        <v>0</v>
      </c>
    </row>
    <row r="211" spans="1:8">
      <c r="A211" s="517" t="s">
        <v>2482</v>
      </c>
      <c r="B211" s="513" t="s">
        <v>2483</v>
      </c>
      <c r="C211" s="118">
        <v>0</v>
      </c>
      <c r="D211" s="118"/>
      <c r="E211" s="118">
        <v>0</v>
      </c>
      <c r="F211" s="118"/>
      <c r="G211" s="119">
        <f t="shared" si="6"/>
        <v>0</v>
      </c>
      <c r="H211" s="118">
        <f t="shared" si="6"/>
        <v>0</v>
      </c>
    </row>
    <row r="212" spans="1:8">
      <c r="A212" s="499" t="s">
        <v>2484</v>
      </c>
      <c r="B212" s="518" t="s">
        <v>2485</v>
      </c>
      <c r="C212" s="118">
        <v>0</v>
      </c>
      <c r="D212" s="118"/>
      <c r="E212" s="118">
        <v>0</v>
      </c>
      <c r="F212" s="118"/>
      <c r="G212" s="119">
        <f t="shared" ref="G212:H277" si="7">C212+E212</f>
        <v>0</v>
      </c>
      <c r="H212" s="118">
        <f t="shared" si="7"/>
        <v>0</v>
      </c>
    </row>
    <row r="213" spans="1:8">
      <c r="A213" s="499" t="s">
        <v>2486</v>
      </c>
      <c r="B213" s="518" t="s">
        <v>2487</v>
      </c>
      <c r="C213" s="117">
        <v>0</v>
      </c>
      <c r="D213" s="118">
        <v>97</v>
      </c>
      <c r="E213" s="118">
        <v>1852</v>
      </c>
      <c r="F213" s="118">
        <v>1931</v>
      </c>
      <c r="G213" s="119">
        <f t="shared" si="7"/>
        <v>1852</v>
      </c>
      <c r="H213" s="118">
        <f t="shared" si="7"/>
        <v>2028</v>
      </c>
    </row>
    <row r="214" spans="1:8">
      <c r="A214" s="499" t="s">
        <v>2488</v>
      </c>
      <c r="B214" s="518" t="s">
        <v>2489</v>
      </c>
      <c r="C214" s="117">
        <v>860</v>
      </c>
      <c r="D214" s="117">
        <v>493</v>
      </c>
      <c r="E214" s="118">
        <v>7554</v>
      </c>
      <c r="F214" s="118">
        <v>7955</v>
      </c>
      <c r="G214" s="119">
        <f t="shared" si="7"/>
        <v>8414</v>
      </c>
      <c r="H214" s="118">
        <f t="shared" si="7"/>
        <v>8448</v>
      </c>
    </row>
    <row r="215" spans="1:8" ht="38.25">
      <c r="A215" s="514" t="s">
        <v>2490</v>
      </c>
      <c r="B215" s="519" t="s">
        <v>2491</v>
      </c>
      <c r="C215" s="118">
        <v>0</v>
      </c>
      <c r="D215" s="118"/>
      <c r="E215" s="118">
        <v>0</v>
      </c>
      <c r="F215" s="118"/>
      <c r="G215" s="119">
        <f t="shared" si="7"/>
        <v>0</v>
      </c>
      <c r="H215" s="118">
        <f t="shared" si="7"/>
        <v>0</v>
      </c>
    </row>
    <row r="216" spans="1:8" ht="25.5">
      <c r="A216" s="499" t="s">
        <v>2492</v>
      </c>
      <c r="B216" s="518" t="s">
        <v>2493</v>
      </c>
      <c r="C216" s="118">
        <v>0</v>
      </c>
      <c r="D216" s="118"/>
      <c r="E216" s="118">
        <v>0</v>
      </c>
      <c r="F216" s="118"/>
      <c r="G216" s="119">
        <f t="shared" si="7"/>
        <v>0</v>
      </c>
      <c r="H216" s="118">
        <f t="shared" si="7"/>
        <v>0</v>
      </c>
    </row>
    <row r="217" spans="1:8">
      <c r="A217" s="499" t="s">
        <v>2494</v>
      </c>
      <c r="B217" s="518" t="s">
        <v>2495</v>
      </c>
      <c r="C217" s="118">
        <v>0</v>
      </c>
      <c r="D217" s="118"/>
      <c r="E217" s="118">
        <v>0</v>
      </c>
      <c r="F217" s="118"/>
      <c r="G217" s="119">
        <f t="shared" si="7"/>
        <v>0</v>
      </c>
      <c r="H217" s="118">
        <f t="shared" si="7"/>
        <v>0</v>
      </c>
    </row>
    <row r="218" spans="1:8">
      <c r="A218" s="499" t="s">
        <v>2496</v>
      </c>
      <c r="B218" s="518" t="s">
        <v>2497</v>
      </c>
      <c r="C218" s="118">
        <v>0</v>
      </c>
      <c r="D218" s="118"/>
      <c r="E218" s="118">
        <v>0</v>
      </c>
      <c r="F218" s="118"/>
      <c r="G218" s="119">
        <f t="shared" si="7"/>
        <v>0</v>
      </c>
      <c r="H218" s="118">
        <f t="shared" si="7"/>
        <v>0</v>
      </c>
    </row>
    <row r="219" spans="1:8">
      <c r="A219" s="517" t="s">
        <v>2498</v>
      </c>
      <c r="B219" s="513" t="s">
        <v>2499</v>
      </c>
      <c r="C219" s="117">
        <v>230</v>
      </c>
      <c r="D219" s="117">
        <v>393</v>
      </c>
      <c r="E219" s="118">
        <v>5671</v>
      </c>
      <c r="F219" s="118">
        <v>6886</v>
      </c>
      <c r="G219" s="119">
        <f t="shared" si="7"/>
        <v>5901</v>
      </c>
      <c r="H219" s="118">
        <f t="shared" si="7"/>
        <v>7279</v>
      </c>
    </row>
    <row r="220" spans="1:8">
      <c r="A220" s="499" t="s">
        <v>2500</v>
      </c>
      <c r="B220" s="518" t="s">
        <v>2501</v>
      </c>
      <c r="C220" s="118">
        <v>0</v>
      </c>
      <c r="D220" s="118"/>
      <c r="E220" s="118">
        <v>0</v>
      </c>
      <c r="F220" s="118"/>
      <c r="G220" s="119">
        <f t="shared" si="7"/>
        <v>0</v>
      </c>
      <c r="H220" s="118">
        <f t="shared" si="7"/>
        <v>0</v>
      </c>
    </row>
    <row r="221" spans="1:8">
      <c r="A221" s="499" t="s">
        <v>2502</v>
      </c>
      <c r="B221" s="518" t="s">
        <v>2503</v>
      </c>
      <c r="C221" s="118">
        <v>0</v>
      </c>
      <c r="D221" s="118"/>
      <c r="E221" s="118">
        <v>0</v>
      </c>
      <c r="F221" s="118"/>
      <c r="G221" s="119">
        <f t="shared" si="7"/>
        <v>0</v>
      </c>
      <c r="H221" s="118">
        <f t="shared" si="7"/>
        <v>0</v>
      </c>
    </row>
    <row r="222" spans="1:8" ht="25.5">
      <c r="A222" s="520" t="s">
        <v>2504</v>
      </c>
      <c r="B222" s="513" t="s">
        <v>2505</v>
      </c>
      <c r="C222" s="118">
        <v>0</v>
      </c>
      <c r="D222" s="118"/>
      <c r="E222" s="118">
        <v>0</v>
      </c>
      <c r="F222" s="118"/>
      <c r="G222" s="119">
        <f t="shared" si="7"/>
        <v>0</v>
      </c>
      <c r="H222" s="118">
        <f t="shared" si="7"/>
        <v>0</v>
      </c>
    </row>
    <row r="223" spans="1:8">
      <c r="A223" s="499" t="s">
        <v>2506</v>
      </c>
      <c r="B223" s="518" t="s">
        <v>2507</v>
      </c>
      <c r="C223" s="117">
        <v>61</v>
      </c>
      <c r="D223" s="117">
        <v>249</v>
      </c>
      <c r="E223" s="118">
        <v>2188</v>
      </c>
      <c r="F223" s="118">
        <v>2060</v>
      </c>
      <c r="G223" s="119">
        <f t="shared" si="7"/>
        <v>2249</v>
      </c>
      <c r="H223" s="118">
        <f t="shared" si="7"/>
        <v>2309</v>
      </c>
    </row>
    <row r="224" spans="1:8">
      <c r="A224" s="499" t="s">
        <v>2508</v>
      </c>
      <c r="B224" s="518" t="s">
        <v>2509</v>
      </c>
      <c r="C224" s="117">
        <v>855</v>
      </c>
      <c r="D224" s="118">
        <v>465</v>
      </c>
      <c r="E224" s="118">
        <v>7548</v>
      </c>
      <c r="F224" s="118">
        <v>7942</v>
      </c>
      <c r="G224" s="119">
        <f t="shared" si="7"/>
        <v>8403</v>
      </c>
      <c r="H224" s="118">
        <f t="shared" si="7"/>
        <v>8407</v>
      </c>
    </row>
    <row r="225" spans="1:9">
      <c r="A225" s="499" t="s">
        <v>2510</v>
      </c>
      <c r="B225" s="518" t="s">
        <v>2511</v>
      </c>
      <c r="C225" s="118">
        <v>0</v>
      </c>
      <c r="D225" s="118"/>
      <c r="E225" s="118">
        <v>0</v>
      </c>
      <c r="F225" s="118"/>
      <c r="G225" s="119">
        <f t="shared" si="7"/>
        <v>0</v>
      </c>
      <c r="H225" s="118">
        <f t="shared" si="7"/>
        <v>0</v>
      </c>
    </row>
    <row r="226" spans="1:9">
      <c r="A226" s="517" t="s">
        <v>2512</v>
      </c>
      <c r="B226" s="513" t="s">
        <v>2513</v>
      </c>
      <c r="C226" s="118">
        <v>0</v>
      </c>
      <c r="D226" s="118"/>
      <c r="E226" s="118">
        <v>0</v>
      </c>
      <c r="F226" s="118"/>
      <c r="G226" s="119">
        <f t="shared" si="7"/>
        <v>0</v>
      </c>
      <c r="H226" s="118">
        <f t="shared" si="7"/>
        <v>0</v>
      </c>
    </row>
    <row r="227" spans="1:9" ht="25.5">
      <c r="A227" s="499" t="s">
        <v>2514</v>
      </c>
      <c r="B227" s="518" t="s">
        <v>2515</v>
      </c>
      <c r="C227" s="117">
        <v>1119</v>
      </c>
      <c r="D227" s="117">
        <v>1443</v>
      </c>
      <c r="E227" s="118">
        <v>3758</v>
      </c>
      <c r="F227" s="118">
        <v>4017</v>
      </c>
      <c r="G227" s="119">
        <f t="shared" si="7"/>
        <v>4877</v>
      </c>
      <c r="H227" s="118">
        <f t="shared" si="7"/>
        <v>5460</v>
      </c>
    </row>
    <row r="228" spans="1:9" ht="38.25">
      <c r="A228" s="520" t="s">
        <v>2516</v>
      </c>
      <c r="B228" s="510" t="s">
        <v>2517</v>
      </c>
      <c r="C228" s="117">
        <v>2826</v>
      </c>
      <c r="D228" s="117">
        <v>2554</v>
      </c>
      <c r="E228" s="118">
        <v>380</v>
      </c>
      <c r="F228" s="118">
        <v>442</v>
      </c>
      <c r="G228" s="119">
        <f t="shared" si="7"/>
        <v>3206</v>
      </c>
      <c r="H228" s="118">
        <f t="shared" si="7"/>
        <v>2996</v>
      </c>
    </row>
    <row r="229" spans="1:9" ht="38.25">
      <c r="A229" s="520" t="s">
        <v>2518</v>
      </c>
      <c r="B229" s="510" t="s">
        <v>2519</v>
      </c>
      <c r="C229" s="117">
        <v>2</v>
      </c>
      <c r="D229" s="117">
        <v>4</v>
      </c>
      <c r="E229" s="118">
        <v>53</v>
      </c>
      <c r="F229" s="118">
        <v>107</v>
      </c>
      <c r="G229" s="119">
        <f t="shared" si="7"/>
        <v>55</v>
      </c>
      <c r="H229" s="118">
        <f t="shared" si="7"/>
        <v>111</v>
      </c>
    </row>
    <row r="230" spans="1:9" ht="25.5">
      <c r="A230" s="520" t="s">
        <v>2520</v>
      </c>
      <c r="B230" s="510" t="s">
        <v>2521</v>
      </c>
      <c r="C230" s="118">
        <v>0</v>
      </c>
      <c r="D230" s="118"/>
      <c r="E230" s="118">
        <v>0</v>
      </c>
      <c r="F230" s="118"/>
      <c r="G230" s="119">
        <f t="shared" si="7"/>
        <v>0</v>
      </c>
      <c r="H230" s="118">
        <f t="shared" si="7"/>
        <v>0</v>
      </c>
    </row>
    <row r="231" spans="1:9">
      <c r="A231" s="521" t="s">
        <v>2522</v>
      </c>
      <c r="B231" s="522" t="s">
        <v>2523</v>
      </c>
      <c r="C231" s="118">
        <v>0</v>
      </c>
      <c r="D231" s="118">
        <v>0</v>
      </c>
      <c r="E231" s="118">
        <v>0</v>
      </c>
      <c r="F231" s="118">
        <v>69</v>
      </c>
      <c r="G231" s="119">
        <f t="shared" si="7"/>
        <v>0</v>
      </c>
      <c r="H231" s="118">
        <f t="shared" si="7"/>
        <v>69</v>
      </c>
    </row>
    <row r="232" spans="1:9" ht="25.5">
      <c r="A232" s="521" t="s">
        <v>2524</v>
      </c>
      <c r="B232" s="522" t="s">
        <v>2525</v>
      </c>
      <c r="C232" s="118">
        <v>0</v>
      </c>
      <c r="D232" s="118">
        <v>5</v>
      </c>
      <c r="E232" s="118">
        <v>0</v>
      </c>
      <c r="F232" s="118">
        <v>0</v>
      </c>
      <c r="G232" s="119">
        <f t="shared" si="7"/>
        <v>0</v>
      </c>
      <c r="H232" s="118">
        <f t="shared" si="7"/>
        <v>5</v>
      </c>
    </row>
    <row r="233" spans="1:9" ht="25.5">
      <c r="A233" s="520" t="s">
        <v>2526</v>
      </c>
      <c r="B233" s="510" t="s">
        <v>2527</v>
      </c>
      <c r="C233" s="118">
        <v>3493</v>
      </c>
      <c r="D233" s="118">
        <v>3227</v>
      </c>
      <c r="E233" s="118">
        <v>43233</v>
      </c>
      <c r="F233" s="118">
        <v>45126</v>
      </c>
      <c r="G233" s="119">
        <f t="shared" si="7"/>
        <v>46726</v>
      </c>
      <c r="H233" s="118">
        <f t="shared" si="7"/>
        <v>48353</v>
      </c>
    </row>
    <row r="234" spans="1:9" ht="15">
      <c r="A234" s="734" t="s">
        <v>1869</v>
      </c>
      <c r="B234" s="743"/>
      <c r="C234" s="523">
        <f t="shared" ref="C234:H234" si="8">SUM(C11:C233)</f>
        <v>281668</v>
      </c>
      <c r="D234" s="523">
        <f t="shared" si="8"/>
        <v>277145</v>
      </c>
      <c r="E234" s="523">
        <f t="shared" si="8"/>
        <v>372676</v>
      </c>
      <c r="F234" s="523">
        <f t="shared" si="8"/>
        <v>371813</v>
      </c>
      <c r="G234" s="523">
        <f t="shared" si="8"/>
        <v>654344</v>
      </c>
      <c r="H234" s="523">
        <f t="shared" si="8"/>
        <v>648958</v>
      </c>
      <c r="I234" s="524">
        <f>H234/G234</f>
        <v>0.99176885552553395</v>
      </c>
    </row>
    <row r="235" spans="1:9" ht="15">
      <c r="A235" s="525"/>
      <c r="B235" s="526"/>
      <c r="C235" s="527"/>
      <c r="D235" s="527"/>
      <c r="E235" s="527"/>
      <c r="F235" s="527"/>
      <c r="G235" s="527"/>
      <c r="H235" s="124"/>
    </row>
    <row r="236" spans="1:9" ht="14.25" customHeight="1">
      <c r="A236" s="748" t="s">
        <v>2528</v>
      </c>
      <c r="B236" s="749"/>
      <c r="C236" s="749"/>
      <c r="D236" s="749"/>
      <c r="E236" s="749"/>
      <c r="F236" s="749"/>
      <c r="G236" s="749"/>
      <c r="H236" s="750"/>
    </row>
    <row r="237" spans="1:9" ht="14.25" customHeight="1">
      <c r="A237" s="751"/>
      <c r="B237" s="752"/>
      <c r="C237" s="752"/>
      <c r="D237" s="752"/>
      <c r="E237" s="752"/>
      <c r="F237" s="752"/>
      <c r="G237" s="752"/>
      <c r="H237" s="753"/>
    </row>
    <row r="238" spans="1:9">
      <c r="A238" s="528">
        <v>90001</v>
      </c>
      <c r="B238" s="529" t="s">
        <v>2234</v>
      </c>
      <c r="C238" s="117">
        <v>105</v>
      </c>
      <c r="D238" s="117">
        <v>747</v>
      </c>
      <c r="E238" s="118">
        <v>10852</v>
      </c>
      <c r="F238" s="118">
        <v>10858</v>
      </c>
      <c r="G238" s="119">
        <f t="shared" si="7"/>
        <v>10957</v>
      </c>
      <c r="H238" s="119">
        <f t="shared" si="7"/>
        <v>11605</v>
      </c>
    </row>
    <row r="239" spans="1:9">
      <c r="A239" s="528">
        <v>90003</v>
      </c>
      <c r="B239" s="529" t="s">
        <v>2236</v>
      </c>
      <c r="C239" s="118">
        <v>145</v>
      </c>
      <c r="D239" s="118">
        <v>296</v>
      </c>
      <c r="E239" s="118">
        <v>287</v>
      </c>
      <c r="F239" s="118">
        <v>368</v>
      </c>
      <c r="G239" s="119">
        <f t="shared" si="7"/>
        <v>432</v>
      </c>
      <c r="H239" s="119">
        <f t="shared" si="7"/>
        <v>664</v>
      </c>
    </row>
    <row r="240" spans="1:9">
      <c r="A240" s="528">
        <v>90004</v>
      </c>
      <c r="B240" s="529" t="s">
        <v>2237</v>
      </c>
      <c r="C240" s="118">
        <v>415</v>
      </c>
      <c r="D240" s="118">
        <v>446</v>
      </c>
      <c r="E240" s="118">
        <v>229</v>
      </c>
      <c r="F240" s="118">
        <v>254</v>
      </c>
      <c r="G240" s="119">
        <f t="shared" si="7"/>
        <v>644</v>
      </c>
      <c r="H240" s="119">
        <f t="shared" si="7"/>
        <v>700</v>
      </c>
    </row>
    <row r="241" spans="1:8" ht="25.5">
      <c r="A241" s="528">
        <v>90005</v>
      </c>
      <c r="B241" s="529" t="s">
        <v>2238</v>
      </c>
      <c r="C241" s="118">
        <v>0</v>
      </c>
      <c r="D241" s="118">
        <v>2</v>
      </c>
      <c r="E241" s="118">
        <v>0</v>
      </c>
      <c r="F241" s="118">
        <v>0</v>
      </c>
      <c r="G241" s="119">
        <f t="shared" si="7"/>
        <v>0</v>
      </c>
      <c r="H241" s="119">
        <f t="shared" si="7"/>
        <v>2</v>
      </c>
    </row>
    <row r="242" spans="1:8">
      <c r="A242" s="528">
        <v>90006</v>
      </c>
      <c r="B242" s="529" t="s">
        <v>2239</v>
      </c>
      <c r="C242" s="118">
        <v>343</v>
      </c>
      <c r="D242" s="118">
        <v>348</v>
      </c>
      <c r="E242" s="118">
        <v>121</v>
      </c>
      <c r="F242" s="118">
        <v>148</v>
      </c>
      <c r="G242" s="119">
        <f t="shared" si="7"/>
        <v>464</v>
      </c>
      <c r="H242" s="119">
        <f t="shared" si="7"/>
        <v>496</v>
      </c>
    </row>
    <row r="243" spans="1:8" ht="25.5">
      <c r="A243" s="528">
        <v>90007</v>
      </c>
      <c r="B243" s="529" t="s">
        <v>2240</v>
      </c>
      <c r="C243" s="118">
        <v>340</v>
      </c>
      <c r="D243" s="118">
        <v>324</v>
      </c>
      <c r="E243" s="118">
        <v>158</v>
      </c>
      <c r="F243" s="118">
        <v>193</v>
      </c>
      <c r="G243" s="119">
        <f t="shared" si="7"/>
        <v>498</v>
      </c>
      <c r="H243" s="119">
        <f t="shared" si="7"/>
        <v>517</v>
      </c>
    </row>
    <row r="244" spans="1:8" ht="25.5">
      <c r="A244" s="528">
        <v>90008</v>
      </c>
      <c r="B244" s="529" t="s">
        <v>2241</v>
      </c>
      <c r="C244" s="118">
        <v>107</v>
      </c>
      <c r="D244" s="118">
        <v>126</v>
      </c>
      <c r="E244" s="118">
        <v>249</v>
      </c>
      <c r="F244" s="118">
        <v>76</v>
      </c>
      <c r="G244" s="119">
        <f t="shared" si="7"/>
        <v>356</v>
      </c>
      <c r="H244" s="119">
        <f t="shared" si="7"/>
        <v>202</v>
      </c>
    </row>
    <row r="245" spans="1:8">
      <c r="A245" s="528">
        <v>90009</v>
      </c>
      <c r="B245" s="529" t="s">
        <v>2242</v>
      </c>
      <c r="C245" s="118">
        <v>68</v>
      </c>
      <c r="D245" s="118">
        <v>85</v>
      </c>
      <c r="E245" s="118">
        <v>0</v>
      </c>
      <c r="F245" s="118"/>
      <c r="G245" s="119">
        <f t="shared" si="7"/>
        <v>68</v>
      </c>
      <c r="H245" s="119">
        <f t="shared" si="7"/>
        <v>85</v>
      </c>
    </row>
    <row r="246" spans="1:8">
      <c r="A246" s="528">
        <v>90010</v>
      </c>
      <c r="B246" s="530" t="s">
        <v>2243</v>
      </c>
      <c r="C246" s="118">
        <v>95</v>
      </c>
      <c r="D246" s="118">
        <v>66</v>
      </c>
      <c r="E246" s="118">
        <v>0</v>
      </c>
      <c r="F246" s="118"/>
      <c r="G246" s="119">
        <f t="shared" si="7"/>
        <v>95</v>
      </c>
      <c r="H246" s="119">
        <f t="shared" si="7"/>
        <v>66</v>
      </c>
    </row>
    <row r="247" spans="1:8">
      <c r="A247" s="528">
        <v>90011</v>
      </c>
      <c r="B247" s="530" t="s">
        <v>2244</v>
      </c>
      <c r="C247" s="118">
        <v>11764</v>
      </c>
      <c r="D247" s="118">
        <v>11379</v>
      </c>
      <c r="E247" s="118">
        <v>2</v>
      </c>
      <c r="F247" s="118">
        <v>0</v>
      </c>
      <c r="G247" s="119">
        <f t="shared" si="7"/>
        <v>11766</v>
      </c>
      <c r="H247" s="119">
        <f t="shared" si="7"/>
        <v>11379</v>
      </c>
    </row>
    <row r="248" spans="1:8">
      <c r="A248" s="528">
        <v>90012</v>
      </c>
      <c r="B248" s="529" t="s">
        <v>2245</v>
      </c>
      <c r="C248" s="118">
        <v>226</v>
      </c>
      <c r="D248" s="118">
        <v>221</v>
      </c>
      <c r="E248" s="118">
        <v>44</v>
      </c>
      <c r="F248" s="118">
        <v>35</v>
      </c>
      <c r="G248" s="119">
        <f t="shared" si="7"/>
        <v>270</v>
      </c>
      <c r="H248" s="119">
        <f t="shared" si="7"/>
        <v>256</v>
      </c>
    </row>
    <row r="249" spans="1:8">
      <c r="A249" s="528">
        <v>90013</v>
      </c>
      <c r="B249" s="529" t="s">
        <v>2246</v>
      </c>
      <c r="C249" s="118">
        <v>4</v>
      </c>
      <c r="D249" s="118">
        <v>55</v>
      </c>
      <c r="E249" s="118">
        <v>710</v>
      </c>
      <c r="F249" s="118">
        <v>670</v>
      </c>
      <c r="G249" s="119">
        <f t="shared" si="7"/>
        <v>714</v>
      </c>
      <c r="H249" s="119">
        <f t="shared" si="7"/>
        <v>725</v>
      </c>
    </row>
    <row r="250" spans="1:8" ht="25.5">
      <c r="A250" s="528">
        <v>90014</v>
      </c>
      <c r="B250" s="529" t="s">
        <v>2247</v>
      </c>
      <c r="C250" s="118">
        <v>368</v>
      </c>
      <c r="D250" s="118">
        <v>384</v>
      </c>
      <c r="E250" s="118">
        <v>168</v>
      </c>
      <c r="F250" s="118">
        <v>172</v>
      </c>
      <c r="G250" s="119">
        <f t="shared" si="7"/>
        <v>536</v>
      </c>
      <c r="H250" s="119">
        <f t="shared" si="7"/>
        <v>556</v>
      </c>
    </row>
    <row r="251" spans="1:8">
      <c r="A251" s="528">
        <v>90015</v>
      </c>
      <c r="B251" s="529" t="s">
        <v>2248</v>
      </c>
      <c r="C251" s="118">
        <v>914</v>
      </c>
      <c r="D251" s="118">
        <v>1397</v>
      </c>
      <c r="E251" s="118">
        <v>4450</v>
      </c>
      <c r="F251" s="118">
        <v>4403</v>
      </c>
      <c r="G251" s="119">
        <f t="shared" si="7"/>
        <v>5364</v>
      </c>
      <c r="H251" s="119">
        <f t="shared" si="7"/>
        <v>5800</v>
      </c>
    </row>
    <row r="252" spans="1:8" ht="25.5">
      <c r="A252" s="528">
        <v>90016</v>
      </c>
      <c r="B252" s="529" t="s">
        <v>2249</v>
      </c>
      <c r="C252" s="118">
        <v>82</v>
      </c>
      <c r="D252" s="118">
        <v>73</v>
      </c>
      <c r="E252" s="118">
        <v>109</v>
      </c>
      <c r="F252" s="118">
        <v>96</v>
      </c>
      <c r="G252" s="119">
        <f t="shared" si="7"/>
        <v>191</v>
      </c>
      <c r="H252" s="119">
        <f t="shared" si="7"/>
        <v>169</v>
      </c>
    </row>
    <row r="253" spans="1:8">
      <c r="A253" s="528">
        <v>90017</v>
      </c>
      <c r="B253" s="529" t="s">
        <v>2250</v>
      </c>
      <c r="C253" s="118">
        <v>143</v>
      </c>
      <c r="D253" s="118">
        <v>168</v>
      </c>
      <c r="E253" s="118">
        <v>127</v>
      </c>
      <c r="F253" s="118">
        <v>137</v>
      </c>
      <c r="G253" s="119">
        <f t="shared" si="7"/>
        <v>270</v>
      </c>
      <c r="H253" s="119">
        <f t="shared" si="7"/>
        <v>305</v>
      </c>
    </row>
    <row r="254" spans="1:8">
      <c r="A254" s="528">
        <v>90018</v>
      </c>
      <c r="B254" s="529" t="s">
        <v>2251</v>
      </c>
      <c r="C254" s="118">
        <v>1877</v>
      </c>
      <c r="D254" s="118">
        <v>2149</v>
      </c>
      <c r="E254" s="118">
        <v>25</v>
      </c>
      <c r="F254" s="118">
        <v>20</v>
      </c>
      <c r="G254" s="119">
        <f t="shared" si="7"/>
        <v>1902</v>
      </c>
      <c r="H254" s="119">
        <f t="shared" si="7"/>
        <v>2169</v>
      </c>
    </row>
    <row r="255" spans="1:8">
      <c r="A255" s="528">
        <v>90019</v>
      </c>
      <c r="B255" s="529" t="s">
        <v>2252</v>
      </c>
      <c r="C255" s="118">
        <v>156</v>
      </c>
      <c r="D255" s="118">
        <v>192</v>
      </c>
      <c r="E255" s="118">
        <v>378</v>
      </c>
      <c r="F255" s="118">
        <v>348</v>
      </c>
      <c r="G255" s="119">
        <f t="shared" si="7"/>
        <v>534</v>
      </c>
      <c r="H255" s="119">
        <f t="shared" si="7"/>
        <v>540</v>
      </c>
    </row>
    <row r="256" spans="1:8">
      <c r="A256" s="528">
        <v>90020</v>
      </c>
      <c r="B256" s="529" t="s">
        <v>2253</v>
      </c>
      <c r="C256" s="118">
        <v>0</v>
      </c>
      <c r="D256" s="118">
        <v>45</v>
      </c>
      <c r="E256" s="118">
        <v>314</v>
      </c>
      <c r="F256" s="118">
        <v>281</v>
      </c>
      <c r="G256" s="119">
        <f t="shared" si="7"/>
        <v>314</v>
      </c>
      <c r="H256" s="119">
        <f t="shared" si="7"/>
        <v>326</v>
      </c>
    </row>
    <row r="257" spans="1:8">
      <c r="A257" s="528">
        <v>90021</v>
      </c>
      <c r="B257" s="529" t="s">
        <v>2254</v>
      </c>
      <c r="C257" s="118">
        <v>324</v>
      </c>
      <c r="D257" s="118">
        <v>58</v>
      </c>
      <c r="E257" s="118">
        <v>610</v>
      </c>
      <c r="F257" s="118">
        <v>593</v>
      </c>
      <c r="G257" s="119">
        <f t="shared" si="7"/>
        <v>934</v>
      </c>
      <c r="H257" s="119">
        <f t="shared" si="7"/>
        <v>651</v>
      </c>
    </row>
    <row r="258" spans="1:8">
      <c r="A258" s="528">
        <v>90022</v>
      </c>
      <c r="B258" s="529" t="s">
        <v>2255</v>
      </c>
      <c r="C258" s="118">
        <v>2286</v>
      </c>
      <c r="D258" s="118">
        <v>2688</v>
      </c>
      <c r="E258" s="118">
        <v>1708</v>
      </c>
      <c r="F258" s="118">
        <v>1530</v>
      </c>
      <c r="G258" s="119">
        <f t="shared" si="7"/>
        <v>3994</v>
      </c>
      <c r="H258" s="119">
        <f t="shared" si="7"/>
        <v>4218</v>
      </c>
    </row>
    <row r="259" spans="1:8">
      <c r="A259" s="531">
        <v>90023</v>
      </c>
      <c r="B259" s="532" t="s">
        <v>2256</v>
      </c>
      <c r="C259" s="118">
        <v>165</v>
      </c>
      <c r="D259" s="118">
        <v>102</v>
      </c>
      <c r="E259" s="118">
        <v>2</v>
      </c>
      <c r="F259" s="118">
        <v>0</v>
      </c>
      <c r="G259" s="119">
        <f t="shared" si="7"/>
        <v>167</v>
      </c>
      <c r="H259" s="119">
        <f t="shared" si="7"/>
        <v>102</v>
      </c>
    </row>
    <row r="260" spans="1:8" ht="25.5">
      <c r="A260" s="531">
        <v>90024</v>
      </c>
      <c r="B260" s="532" t="s">
        <v>2257</v>
      </c>
      <c r="C260" s="118">
        <v>0</v>
      </c>
      <c r="D260" s="118"/>
      <c r="E260" s="118">
        <v>0</v>
      </c>
      <c r="F260" s="118"/>
      <c r="G260" s="119">
        <f t="shared" si="7"/>
        <v>0</v>
      </c>
      <c r="H260" s="119">
        <f t="shared" si="7"/>
        <v>0</v>
      </c>
    </row>
    <row r="261" spans="1:8" ht="38.25">
      <c r="A261" s="531">
        <v>90025</v>
      </c>
      <c r="B261" s="532" t="s">
        <v>2258</v>
      </c>
      <c r="C261" s="118">
        <v>772</v>
      </c>
      <c r="D261" s="118">
        <v>787</v>
      </c>
      <c r="E261" s="118">
        <v>0</v>
      </c>
      <c r="F261" s="118">
        <v>0</v>
      </c>
      <c r="G261" s="119">
        <f t="shared" si="7"/>
        <v>772</v>
      </c>
      <c r="H261" s="119">
        <f t="shared" si="7"/>
        <v>787</v>
      </c>
    </row>
    <row r="262" spans="1:8">
      <c r="A262" s="531">
        <v>90026</v>
      </c>
      <c r="B262" s="532" t="s">
        <v>2259</v>
      </c>
      <c r="C262" s="117">
        <v>0</v>
      </c>
      <c r="D262" s="117"/>
      <c r="E262" s="118">
        <v>0</v>
      </c>
      <c r="F262" s="118"/>
      <c r="G262" s="119">
        <f t="shared" si="7"/>
        <v>0</v>
      </c>
      <c r="H262" s="119">
        <f t="shared" si="7"/>
        <v>0</v>
      </c>
    </row>
    <row r="263" spans="1:8">
      <c r="A263" s="531">
        <v>90027</v>
      </c>
      <c r="B263" s="533" t="s">
        <v>2260</v>
      </c>
      <c r="C263" s="502">
        <v>16</v>
      </c>
      <c r="D263" s="502">
        <v>43</v>
      </c>
      <c r="E263" s="441">
        <v>64</v>
      </c>
      <c r="F263" s="441">
        <v>14</v>
      </c>
      <c r="G263" s="119">
        <f t="shared" si="7"/>
        <v>80</v>
      </c>
      <c r="H263" s="119">
        <f t="shared" si="7"/>
        <v>57</v>
      </c>
    </row>
    <row r="264" spans="1:8">
      <c r="A264" s="531">
        <v>90028</v>
      </c>
      <c r="B264" s="532" t="s">
        <v>2261</v>
      </c>
      <c r="C264" s="117">
        <v>1187</v>
      </c>
      <c r="D264" s="117">
        <v>1104</v>
      </c>
      <c r="E264" s="118">
        <v>66</v>
      </c>
      <c r="F264" s="118">
        <v>91</v>
      </c>
      <c r="G264" s="119">
        <f t="shared" si="7"/>
        <v>1253</v>
      </c>
      <c r="H264" s="119">
        <f t="shared" si="7"/>
        <v>1195</v>
      </c>
    </row>
    <row r="265" spans="1:8" ht="25.5">
      <c r="A265" s="531">
        <v>90029</v>
      </c>
      <c r="B265" s="532" t="s">
        <v>2262</v>
      </c>
      <c r="C265" s="117"/>
      <c r="D265" s="117"/>
      <c r="E265" s="118"/>
      <c r="F265" s="118"/>
      <c r="G265" s="119">
        <f t="shared" si="7"/>
        <v>0</v>
      </c>
      <c r="H265" s="119">
        <f t="shared" si="7"/>
        <v>0</v>
      </c>
    </row>
    <row r="266" spans="1:8" ht="25.5">
      <c r="A266" s="534">
        <v>90030</v>
      </c>
      <c r="B266" s="532" t="s">
        <v>2263</v>
      </c>
      <c r="C266" s="117">
        <v>0</v>
      </c>
      <c r="D266" s="117"/>
      <c r="E266" s="118">
        <v>0</v>
      </c>
      <c r="F266" s="118"/>
      <c r="G266" s="119">
        <f t="shared" si="7"/>
        <v>0</v>
      </c>
      <c r="H266" s="119">
        <f t="shared" si="7"/>
        <v>0</v>
      </c>
    </row>
    <row r="267" spans="1:8" ht="38.25">
      <c r="A267" s="528">
        <v>90031</v>
      </c>
      <c r="B267" s="529" t="s">
        <v>2264</v>
      </c>
      <c r="C267" s="117">
        <v>0</v>
      </c>
      <c r="D267" s="117"/>
      <c r="E267" s="118">
        <v>0</v>
      </c>
      <c r="F267" s="118"/>
      <c r="G267" s="119">
        <f t="shared" si="7"/>
        <v>0</v>
      </c>
      <c r="H267" s="119">
        <f t="shared" si="7"/>
        <v>0</v>
      </c>
    </row>
    <row r="268" spans="1:8" ht="38.25">
      <c r="A268" s="528">
        <v>90032</v>
      </c>
      <c r="B268" s="529" t="s">
        <v>2265</v>
      </c>
      <c r="C268" s="117">
        <v>4</v>
      </c>
      <c r="D268" s="117">
        <v>55</v>
      </c>
      <c r="E268" s="118">
        <v>1414</v>
      </c>
      <c r="F268" s="118">
        <v>1353</v>
      </c>
      <c r="G268" s="119">
        <f t="shared" si="7"/>
        <v>1418</v>
      </c>
      <c r="H268" s="119">
        <f t="shared" si="7"/>
        <v>1408</v>
      </c>
    </row>
    <row r="269" spans="1:8" ht="25.5">
      <c r="A269" s="528">
        <v>90033</v>
      </c>
      <c r="B269" s="529" t="s">
        <v>2266</v>
      </c>
      <c r="C269" s="117"/>
      <c r="D269" s="117"/>
      <c r="E269" s="118"/>
      <c r="F269" s="118"/>
      <c r="G269" s="119">
        <f t="shared" si="7"/>
        <v>0</v>
      </c>
      <c r="H269" s="119">
        <f t="shared" si="7"/>
        <v>0</v>
      </c>
    </row>
    <row r="270" spans="1:8" ht="25.5">
      <c r="A270" s="528">
        <v>90034</v>
      </c>
      <c r="B270" s="529" t="s">
        <v>2267</v>
      </c>
      <c r="C270" s="117"/>
      <c r="D270" s="117"/>
      <c r="E270" s="118"/>
      <c r="F270" s="118"/>
      <c r="G270" s="119">
        <f t="shared" si="7"/>
        <v>0</v>
      </c>
      <c r="H270" s="119">
        <f t="shared" si="7"/>
        <v>0</v>
      </c>
    </row>
    <row r="271" spans="1:8" ht="25.5">
      <c r="A271" s="528">
        <v>90035</v>
      </c>
      <c r="B271" s="529" t="s">
        <v>2268</v>
      </c>
      <c r="C271" s="117">
        <v>0</v>
      </c>
      <c r="D271" s="117">
        <v>2</v>
      </c>
      <c r="E271" s="118">
        <v>1</v>
      </c>
      <c r="F271" s="118">
        <v>0</v>
      </c>
      <c r="G271" s="119">
        <f t="shared" si="7"/>
        <v>1</v>
      </c>
      <c r="H271" s="119">
        <f t="shared" si="7"/>
        <v>2</v>
      </c>
    </row>
    <row r="272" spans="1:8" ht="25.5">
      <c r="A272" s="528">
        <v>90036</v>
      </c>
      <c r="B272" s="529" t="s">
        <v>2269</v>
      </c>
      <c r="C272" s="117"/>
      <c r="D272" s="117"/>
      <c r="E272" s="118"/>
      <c r="F272" s="118"/>
      <c r="G272" s="119">
        <f t="shared" si="7"/>
        <v>0</v>
      </c>
      <c r="H272" s="119">
        <f t="shared" si="7"/>
        <v>0</v>
      </c>
    </row>
    <row r="273" spans="1:8" ht="25.5">
      <c r="A273" s="528">
        <v>90037</v>
      </c>
      <c r="B273" s="529" t="s">
        <v>2270</v>
      </c>
      <c r="C273" s="117"/>
      <c r="D273" s="117"/>
      <c r="E273" s="118"/>
      <c r="F273" s="118"/>
      <c r="G273" s="119">
        <f t="shared" si="7"/>
        <v>0</v>
      </c>
      <c r="H273" s="119">
        <f t="shared" si="7"/>
        <v>0</v>
      </c>
    </row>
    <row r="274" spans="1:8">
      <c r="A274" s="528">
        <v>90038</v>
      </c>
      <c r="B274" s="529" t="s">
        <v>2271</v>
      </c>
      <c r="C274" s="117">
        <v>2111</v>
      </c>
      <c r="D274" s="117">
        <v>2401</v>
      </c>
      <c r="E274" s="118">
        <v>0</v>
      </c>
      <c r="F274" s="118">
        <v>0</v>
      </c>
      <c r="G274" s="119">
        <f t="shared" si="7"/>
        <v>2111</v>
      </c>
      <c r="H274" s="119">
        <f t="shared" si="7"/>
        <v>2401</v>
      </c>
    </row>
    <row r="275" spans="1:8">
      <c r="A275" s="528">
        <v>90039</v>
      </c>
      <c r="B275" s="529" t="s">
        <v>2272</v>
      </c>
      <c r="C275" s="117">
        <v>78</v>
      </c>
      <c r="D275" s="117">
        <v>80</v>
      </c>
      <c r="E275" s="118">
        <v>79</v>
      </c>
      <c r="F275" s="118">
        <v>34</v>
      </c>
      <c r="G275" s="119">
        <f t="shared" si="7"/>
        <v>157</v>
      </c>
      <c r="H275" s="119">
        <f t="shared" si="7"/>
        <v>114</v>
      </c>
    </row>
    <row r="276" spans="1:8" ht="25.5">
      <c r="A276" s="528">
        <v>90040</v>
      </c>
      <c r="B276" s="529" t="s">
        <v>2273</v>
      </c>
      <c r="C276" s="117">
        <v>24</v>
      </c>
      <c r="D276" s="117">
        <v>43</v>
      </c>
      <c r="E276" s="118">
        <v>95</v>
      </c>
      <c r="F276" s="118">
        <v>14</v>
      </c>
      <c r="G276" s="119">
        <f t="shared" si="7"/>
        <v>119</v>
      </c>
      <c r="H276" s="119">
        <f t="shared" si="7"/>
        <v>57</v>
      </c>
    </row>
    <row r="277" spans="1:8" ht="25.5">
      <c r="A277" s="528">
        <v>90041</v>
      </c>
      <c r="B277" s="529" t="s">
        <v>2274</v>
      </c>
      <c r="C277" s="117">
        <v>0</v>
      </c>
      <c r="D277" s="117"/>
      <c r="E277" s="118">
        <v>0</v>
      </c>
      <c r="F277" s="118">
        <v>6</v>
      </c>
      <c r="G277" s="119">
        <f t="shared" si="7"/>
        <v>0</v>
      </c>
      <c r="H277" s="119">
        <f t="shared" si="7"/>
        <v>6</v>
      </c>
    </row>
    <row r="278" spans="1:8">
      <c r="A278" s="528">
        <v>90042</v>
      </c>
      <c r="B278" s="529" t="s">
        <v>2275</v>
      </c>
      <c r="C278" s="117">
        <v>145</v>
      </c>
      <c r="D278" s="117">
        <v>289</v>
      </c>
      <c r="E278" s="118">
        <v>284</v>
      </c>
      <c r="F278" s="118">
        <v>231</v>
      </c>
      <c r="G278" s="119">
        <f t="shared" ref="G278:H341" si="9">C278+E278</f>
        <v>429</v>
      </c>
      <c r="H278" s="119">
        <f t="shared" si="9"/>
        <v>520</v>
      </c>
    </row>
    <row r="279" spans="1:8">
      <c r="A279" s="528">
        <v>90043</v>
      </c>
      <c r="B279" s="529" t="s">
        <v>2276</v>
      </c>
      <c r="C279" s="117">
        <v>1196</v>
      </c>
      <c r="D279" s="117">
        <v>1105</v>
      </c>
      <c r="E279" s="118">
        <v>73</v>
      </c>
      <c r="F279" s="118">
        <v>82</v>
      </c>
      <c r="G279" s="119">
        <f t="shared" si="9"/>
        <v>1269</v>
      </c>
      <c r="H279" s="119">
        <f t="shared" si="9"/>
        <v>1187</v>
      </c>
    </row>
    <row r="280" spans="1:8">
      <c r="A280" s="528">
        <v>90044</v>
      </c>
      <c r="B280" s="529" t="s">
        <v>2277</v>
      </c>
      <c r="C280" s="117">
        <v>203</v>
      </c>
      <c r="D280" s="117">
        <v>0</v>
      </c>
      <c r="E280" s="118">
        <v>19</v>
      </c>
      <c r="F280" s="118">
        <v>5</v>
      </c>
      <c r="G280" s="119">
        <f t="shared" si="9"/>
        <v>222</v>
      </c>
      <c r="H280" s="119">
        <f t="shared" si="9"/>
        <v>5</v>
      </c>
    </row>
    <row r="281" spans="1:8" ht="25.5">
      <c r="A281" s="528">
        <v>90045</v>
      </c>
      <c r="B281" s="529" t="s">
        <v>2278</v>
      </c>
      <c r="C281" s="117">
        <v>7731</v>
      </c>
      <c r="D281" s="117">
        <v>6678</v>
      </c>
      <c r="E281" s="118">
        <v>5197</v>
      </c>
      <c r="F281" s="118">
        <v>5038</v>
      </c>
      <c r="G281" s="119">
        <f t="shared" si="9"/>
        <v>12928</v>
      </c>
      <c r="H281" s="119">
        <f t="shared" si="9"/>
        <v>11716</v>
      </c>
    </row>
    <row r="282" spans="1:8" ht="38.25">
      <c r="A282" s="528">
        <v>90046</v>
      </c>
      <c r="B282" s="529" t="s">
        <v>2279</v>
      </c>
      <c r="C282" s="117">
        <v>1386</v>
      </c>
      <c r="D282" s="117">
        <v>1335</v>
      </c>
      <c r="E282" s="118">
        <v>1312</v>
      </c>
      <c r="F282" s="118">
        <v>1300</v>
      </c>
      <c r="G282" s="119">
        <f t="shared" si="9"/>
        <v>2698</v>
      </c>
      <c r="H282" s="119">
        <f t="shared" si="9"/>
        <v>2635</v>
      </c>
    </row>
    <row r="283" spans="1:8" ht="25.5">
      <c r="A283" s="528">
        <v>90047</v>
      </c>
      <c r="B283" s="529" t="s">
        <v>2280</v>
      </c>
      <c r="C283" s="117">
        <v>125</v>
      </c>
      <c r="D283" s="117">
        <v>154</v>
      </c>
      <c r="E283" s="118">
        <v>374</v>
      </c>
      <c r="F283" s="118">
        <v>611</v>
      </c>
      <c r="G283" s="119">
        <f t="shared" si="9"/>
        <v>499</v>
      </c>
      <c r="H283" s="119">
        <f t="shared" si="9"/>
        <v>765</v>
      </c>
    </row>
    <row r="284" spans="1:8">
      <c r="A284" s="528">
        <v>90050</v>
      </c>
      <c r="B284" s="529" t="s">
        <v>2282</v>
      </c>
      <c r="C284" s="117">
        <v>18</v>
      </c>
      <c r="D284" s="117">
        <v>37</v>
      </c>
      <c r="E284" s="118">
        <v>46</v>
      </c>
      <c r="F284" s="118">
        <v>42</v>
      </c>
      <c r="G284" s="119">
        <f t="shared" si="9"/>
        <v>64</v>
      </c>
      <c r="H284" s="119">
        <f t="shared" si="9"/>
        <v>79</v>
      </c>
    </row>
    <row r="285" spans="1:8">
      <c r="A285" s="528">
        <v>90051</v>
      </c>
      <c r="B285" s="529" t="s">
        <v>2283</v>
      </c>
      <c r="C285" s="117">
        <v>4557</v>
      </c>
      <c r="D285" s="117">
        <v>3724</v>
      </c>
      <c r="E285" s="118">
        <v>7683</v>
      </c>
      <c r="F285" s="118">
        <v>7221</v>
      </c>
      <c r="G285" s="119">
        <f t="shared" si="9"/>
        <v>12240</v>
      </c>
      <c r="H285" s="119">
        <f t="shared" si="9"/>
        <v>10945</v>
      </c>
    </row>
    <row r="286" spans="1:8">
      <c r="A286" s="528">
        <v>90052</v>
      </c>
      <c r="B286" s="529" t="s">
        <v>2284</v>
      </c>
      <c r="C286" s="117">
        <v>2341</v>
      </c>
      <c r="D286" s="117">
        <v>2178</v>
      </c>
      <c r="E286" s="118">
        <v>1142</v>
      </c>
      <c r="F286" s="118">
        <v>1155</v>
      </c>
      <c r="G286" s="119">
        <f t="shared" si="9"/>
        <v>3483</v>
      </c>
      <c r="H286" s="119">
        <f t="shared" si="9"/>
        <v>3333</v>
      </c>
    </row>
    <row r="287" spans="1:8" ht="38.25">
      <c r="A287" s="528">
        <v>90053</v>
      </c>
      <c r="B287" s="529" t="s">
        <v>2285</v>
      </c>
      <c r="C287" s="118">
        <v>0</v>
      </c>
      <c r="D287" s="118"/>
      <c r="E287" s="118">
        <v>0</v>
      </c>
      <c r="F287" s="118"/>
      <c r="G287" s="119">
        <f t="shared" si="9"/>
        <v>0</v>
      </c>
      <c r="H287" s="119">
        <f t="shared" si="9"/>
        <v>0</v>
      </c>
    </row>
    <row r="288" spans="1:8" ht="25.5">
      <c r="A288" s="528">
        <v>90054</v>
      </c>
      <c r="B288" s="529" t="s">
        <v>2286</v>
      </c>
      <c r="C288" s="118">
        <v>0</v>
      </c>
      <c r="D288" s="118"/>
      <c r="E288" s="118">
        <v>0</v>
      </c>
      <c r="F288" s="118"/>
      <c r="G288" s="119">
        <f t="shared" si="9"/>
        <v>0</v>
      </c>
      <c r="H288" s="119">
        <f t="shared" si="9"/>
        <v>0</v>
      </c>
    </row>
    <row r="289" spans="1:8" ht="38.25">
      <c r="A289" s="528">
        <v>90055</v>
      </c>
      <c r="B289" s="529" t="s">
        <v>2287</v>
      </c>
      <c r="C289" s="118">
        <v>0</v>
      </c>
      <c r="D289" s="118"/>
      <c r="E289" s="118">
        <v>0</v>
      </c>
      <c r="F289" s="118"/>
      <c r="G289" s="119">
        <f t="shared" si="9"/>
        <v>0</v>
      </c>
      <c r="H289" s="119">
        <f t="shared" si="9"/>
        <v>0</v>
      </c>
    </row>
    <row r="290" spans="1:8" ht="25.5">
      <c r="A290" s="528">
        <v>90056</v>
      </c>
      <c r="B290" s="529" t="s">
        <v>2288</v>
      </c>
      <c r="C290" s="118">
        <v>0</v>
      </c>
      <c r="D290" s="118"/>
      <c r="E290" s="118">
        <v>0</v>
      </c>
      <c r="F290" s="118"/>
      <c r="G290" s="119">
        <f t="shared" si="9"/>
        <v>0</v>
      </c>
      <c r="H290" s="119">
        <f t="shared" si="9"/>
        <v>0</v>
      </c>
    </row>
    <row r="291" spans="1:8" s="537" customFormat="1" ht="38.25">
      <c r="A291" s="535">
        <v>90057</v>
      </c>
      <c r="B291" s="536" t="s">
        <v>2289</v>
      </c>
      <c r="C291" s="441">
        <v>0</v>
      </c>
      <c r="D291" s="441">
        <v>1</v>
      </c>
      <c r="E291" s="441">
        <v>0</v>
      </c>
      <c r="F291" s="441">
        <v>0</v>
      </c>
      <c r="G291" s="442">
        <f t="shared" si="9"/>
        <v>0</v>
      </c>
      <c r="H291" s="442">
        <f t="shared" si="9"/>
        <v>1</v>
      </c>
    </row>
    <row r="292" spans="1:8" s="537" customFormat="1" ht="38.25">
      <c r="A292" s="535">
        <v>90058</v>
      </c>
      <c r="B292" s="536" t="s">
        <v>2290</v>
      </c>
      <c r="C292" s="502">
        <v>0</v>
      </c>
      <c r="D292" s="502">
        <v>1</v>
      </c>
      <c r="E292" s="441">
        <v>0</v>
      </c>
      <c r="F292" s="441">
        <v>0</v>
      </c>
      <c r="G292" s="442">
        <f t="shared" si="9"/>
        <v>0</v>
      </c>
      <c r="H292" s="442">
        <f t="shared" si="9"/>
        <v>1</v>
      </c>
    </row>
    <row r="293" spans="1:8" ht="25.5">
      <c r="A293" s="528">
        <v>90076</v>
      </c>
      <c r="B293" s="529" t="s">
        <v>2301</v>
      </c>
      <c r="C293" s="117">
        <v>0</v>
      </c>
      <c r="D293" s="117">
        <v>21</v>
      </c>
      <c r="E293" s="118">
        <v>325</v>
      </c>
      <c r="F293" s="118">
        <v>306</v>
      </c>
      <c r="G293" s="119">
        <f t="shared" si="9"/>
        <v>325</v>
      </c>
      <c r="H293" s="119">
        <f t="shared" si="9"/>
        <v>327</v>
      </c>
    </row>
    <row r="294" spans="1:8">
      <c r="A294" s="528">
        <v>90077</v>
      </c>
      <c r="B294" s="529" t="s">
        <v>2302</v>
      </c>
      <c r="C294" s="117">
        <v>0</v>
      </c>
      <c r="D294" s="117">
        <v>21</v>
      </c>
      <c r="E294" s="118">
        <v>325</v>
      </c>
      <c r="F294" s="118">
        <v>306</v>
      </c>
      <c r="G294" s="119">
        <f t="shared" si="9"/>
        <v>325</v>
      </c>
      <c r="H294" s="119">
        <f t="shared" si="9"/>
        <v>327</v>
      </c>
    </row>
    <row r="295" spans="1:8">
      <c r="A295" s="528">
        <v>90078</v>
      </c>
      <c r="B295" s="529" t="s">
        <v>2303</v>
      </c>
      <c r="C295" s="117">
        <v>0</v>
      </c>
      <c r="D295" s="117">
        <v>21</v>
      </c>
      <c r="E295" s="118">
        <v>325</v>
      </c>
      <c r="F295" s="118">
        <v>306</v>
      </c>
      <c r="G295" s="119">
        <f t="shared" si="9"/>
        <v>325</v>
      </c>
      <c r="H295" s="119">
        <f t="shared" si="9"/>
        <v>327</v>
      </c>
    </row>
    <row r="296" spans="1:8">
      <c r="A296" s="528">
        <v>90079</v>
      </c>
      <c r="B296" s="529" t="s">
        <v>2304</v>
      </c>
      <c r="C296" s="117">
        <v>10644</v>
      </c>
      <c r="D296" s="117">
        <v>9996</v>
      </c>
      <c r="E296" s="118">
        <v>0</v>
      </c>
      <c r="F296" s="118">
        <v>0</v>
      </c>
      <c r="G296" s="119">
        <f t="shared" si="9"/>
        <v>10644</v>
      </c>
      <c r="H296" s="119">
        <f t="shared" si="9"/>
        <v>9996</v>
      </c>
    </row>
    <row r="297" spans="1:8">
      <c r="A297" s="528">
        <v>90088</v>
      </c>
      <c r="B297" s="530" t="s">
        <v>2529</v>
      </c>
      <c r="C297" s="117">
        <v>0</v>
      </c>
      <c r="D297" s="117"/>
      <c r="E297" s="118">
        <v>0</v>
      </c>
      <c r="F297" s="118"/>
      <c r="G297" s="119">
        <f t="shared" si="9"/>
        <v>0</v>
      </c>
      <c r="H297" s="119">
        <f t="shared" si="9"/>
        <v>0</v>
      </c>
    </row>
    <row r="298" spans="1:8">
      <c r="A298" s="528">
        <v>90089</v>
      </c>
      <c r="B298" s="529" t="s">
        <v>2305</v>
      </c>
      <c r="C298" s="117"/>
      <c r="D298" s="117"/>
      <c r="E298" s="118"/>
      <c r="F298" s="118"/>
      <c r="G298" s="119">
        <f t="shared" si="9"/>
        <v>0</v>
      </c>
      <c r="H298" s="119">
        <f t="shared" si="9"/>
        <v>0</v>
      </c>
    </row>
    <row r="299" spans="1:8">
      <c r="A299" s="538">
        <v>90090</v>
      </c>
      <c r="B299" s="539" t="s">
        <v>2306</v>
      </c>
      <c r="C299" s="117">
        <v>919</v>
      </c>
      <c r="D299" s="117">
        <v>409</v>
      </c>
      <c r="E299" s="118">
        <v>1221</v>
      </c>
      <c r="F299" s="118">
        <v>883</v>
      </c>
      <c r="G299" s="119">
        <f t="shared" si="9"/>
        <v>2140</v>
      </c>
      <c r="H299" s="119">
        <f t="shared" si="9"/>
        <v>1292</v>
      </c>
    </row>
    <row r="300" spans="1:8" ht="25.5">
      <c r="A300" s="528">
        <v>90091</v>
      </c>
      <c r="B300" s="529" t="s">
        <v>2307</v>
      </c>
      <c r="C300" s="117"/>
      <c r="D300" s="117"/>
      <c r="E300" s="118"/>
      <c r="F300" s="118"/>
      <c r="G300" s="119">
        <f t="shared" si="9"/>
        <v>0</v>
      </c>
      <c r="H300" s="119">
        <f t="shared" si="9"/>
        <v>0</v>
      </c>
    </row>
    <row r="301" spans="1:8" ht="25.5">
      <c r="A301" s="528">
        <v>90094</v>
      </c>
      <c r="B301" s="529" t="s">
        <v>2308</v>
      </c>
      <c r="C301" s="117">
        <v>145</v>
      </c>
      <c r="D301" s="117">
        <v>767</v>
      </c>
      <c r="E301" s="118">
        <v>7336</v>
      </c>
      <c r="F301" s="118">
        <v>7600</v>
      </c>
      <c r="G301" s="119">
        <f t="shared" si="9"/>
        <v>7481</v>
      </c>
      <c r="H301" s="119">
        <f t="shared" si="9"/>
        <v>8367</v>
      </c>
    </row>
    <row r="302" spans="1:8">
      <c r="A302" s="528">
        <v>90095</v>
      </c>
      <c r="B302" s="529" t="s">
        <v>2530</v>
      </c>
      <c r="C302" s="117">
        <v>0</v>
      </c>
      <c r="D302" s="117">
        <v>21</v>
      </c>
      <c r="E302" s="118">
        <v>325</v>
      </c>
      <c r="F302" s="118">
        <v>306</v>
      </c>
      <c r="G302" s="119">
        <f t="shared" si="9"/>
        <v>325</v>
      </c>
      <c r="H302" s="119">
        <f t="shared" si="9"/>
        <v>327</v>
      </c>
    </row>
    <row r="303" spans="1:8">
      <c r="A303" s="528">
        <v>90096</v>
      </c>
      <c r="B303" s="529" t="s">
        <v>2310</v>
      </c>
      <c r="C303" s="117"/>
      <c r="D303" s="117"/>
      <c r="E303" s="118"/>
      <c r="F303" s="118"/>
      <c r="G303" s="119">
        <f t="shared" si="9"/>
        <v>0</v>
      </c>
      <c r="H303" s="119">
        <f t="shared" si="9"/>
        <v>0</v>
      </c>
    </row>
    <row r="304" spans="1:8" ht="25.5">
      <c r="A304" s="528">
        <v>90097</v>
      </c>
      <c r="B304" s="529" t="s">
        <v>2311</v>
      </c>
      <c r="C304" s="117"/>
      <c r="D304" s="117"/>
      <c r="E304" s="118"/>
      <c r="F304" s="118"/>
      <c r="G304" s="119">
        <f t="shared" si="9"/>
        <v>0</v>
      </c>
      <c r="H304" s="119">
        <f t="shared" si="9"/>
        <v>0</v>
      </c>
    </row>
    <row r="305" spans="1:8" ht="25.5">
      <c r="A305" s="528">
        <v>90098</v>
      </c>
      <c r="B305" s="529" t="s">
        <v>2312</v>
      </c>
      <c r="C305" s="117">
        <v>0</v>
      </c>
      <c r="D305" s="117">
        <v>21</v>
      </c>
      <c r="E305" s="118">
        <v>325</v>
      </c>
      <c r="F305" s="118">
        <v>306</v>
      </c>
      <c r="G305" s="119">
        <f t="shared" si="9"/>
        <v>325</v>
      </c>
      <c r="H305" s="119">
        <f t="shared" si="9"/>
        <v>327</v>
      </c>
    </row>
    <row r="306" spans="1:8">
      <c r="A306" s="528">
        <v>90099</v>
      </c>
      <c r="B306" s="529" t="s">
        <v>2313</v>
      </c>
      <c r="C306" s="117"/>
      <c r="D306" s="117"/>
      <c r="E306" s="118"/>
      <c r="F306" s="118"/>
      <c r="G306" s="119">
        <f t="shared" si="9"/>
        <v>0</v>
      </c>
      <c r="H306" s="119">
        <f t="shared" si="9"/>
        <v>0</v>
      </c>
    </row>
    <row r="307" spans="1:8">
      <c r="A307" s="528">
        <v>90102</v>
      </c>
      <c r="B307" s="530" t="s">
        <v>2531</v>
      </c>
      <c r="C307" s="117">
        <v>0</v>
      </c>
      <c r="D307" s="117">
        <v>21</v>
      </c>
      <c r="E307" s="118">
        <v>325</v>
      </c>
      <c r="F307" s="118">
        <v>306</v>
      </c>
      <c r="G307" s="119">
        <f t="shared" si="9"/>
        <v>325</v>
      </c>
      <c r="H307" s="119">
        <f t="shared" si="9"/>
        <v>327</v>
      </c>
    </row>
    <row r="308" spans="1:8" ht="25.5">
      <c r="A308" s="528">
        <v>90106</v>
      </c>
      <c r="B308" s="529" t="s">
        <v>2318</v>
      </c>
      <c r="C308" s="117">
        <v>1</v>
      </c>
      <c r="D308" s="117">
        <v>2</v>
      </c>
      <c r="E308" s="117">
        <v>3</v>
      </c>
      <c r="F308" s="117">
        <v>0</v>
      </c>
      <c r="G308" s="119">
        <f t="shared" si="9"/>
        <v>4</v>
      </c>
      <c r="H308" s="119">
        <f t="shared" si="9"/>
        <v>2</v>
      </c>
    </row>
    <row r="309" spans="1:8" ht="25.5">
      <c r="A309" s="528">
        <v>90113</v>
      </c>
      <c r="B309" s="529" t="s">
        <v>2325</v>
      </c>
      <c r="C309" s="117">
        <v>0</v>
      </c>
      <c r="D309" s="117"/>
      <c r="E309" s="117">
        <v>0</v>
      </c>
      <c r="F309" s="117"/>
      <c r="G309" s="119">
        <f t="shared" si="9"/>
        <v>0</v>
      </c>
      <c r="H309" s="119">
        <f t="shared" si="9"/>
        <v>0</v>
      </c>
    </row>
    <row r="310" spans="1:8">
      <c r="A310" s="528">
        <v>90114</v>
      </c>
      <c r="B310" s="529" t="s">
        <v>2326</v>
      </c>
      <c r="C310" s="117">
        <v>0</v>
      </c>
      <c r="D310" s="117"/>
      <c r="E310" s="117">
        <v>0</v>
      </c>
      <c r="F310" s="117"/>
      <c r="G310" s="119">
        <f t="shared" si="9"/>
        <v>0</v>
      </c>
      <c r="H310" s="119">
        <f t="shared" si="9"/>
        <v>0</v>
      </c>
    </row>
    <row r="311" spans="1:8">
      <c r="A311" s="528">
        <v>90115</v>
      </c>
      <c r="B311" s="529" t="s">
        <v>2327</v>
      </c>
      <c r="C311" s="117">
        <v>0</v>
      </c>
      <c r="D311" s="117"/>
      <c r="E311" s="117">
        <v>0</v>
      </c>
      <c r="F311" s="117"/>
      <c r="G311" s="119">
        <f t="shared" si="9"/>
        <v>0</v>
      </c>
      <c r="H311" s="119">
        <f t="shared" si="9"/>
        <v>0</v>
      </c>
    </row>
    <row r="312" spans="1:8">
      <c r="A312" s="528">
        <v>90116</v>
      </c>
      <c r="B312" s="529" t="s">
        <v>2328</v>
      </c>
      <c r="C312" s="117">
        <v>0</v>
      </c>
      <c r="D312" s="117"/>
      <c r="E312" s="117">
        <v>0</v>
      </c>
      <c r="F312" s="117"/>
      <c r="G312" s="119">
        <f t="shared" si="9"/>
        <v>0</v>
      </c>
      <c r="H312" s="119">
        <f t="shared" si="9"/>
        <v>0</v>
      </c>
    </row>
    <row r="313" spans="1:8">
      <c r="A313" s="528">
        <v>90119</v>
      </c>
      <c r="B313" s="529" t="s">
        <v>2331</v>
      </c>
      <c r="C313" s="117">
        <v>0</v>
      </c>
      <c r="D313" s="117"/>
      <c r="E313" s="117">
        <v>0</v>
      </c>
      <c r="F313" s="117"/>
      <c r="G313" s="119">
        <f t="shared" si="9"/>
        <v>0</v>
      </c>
      <c r="H313" s="119">
        <f t="shared" si="9"/>
        <v>0</v>
      </c>
    </row>
    <row r="314" spans="1:8" ht="25.5">
      <c r="A314" s="528">
        <v>90200</v>
      </c>
      <c r="B314" s="529" t="s">
        <v>2333</v>
      </c>
      <c r="C314" s="117">
        <v>0</v>
      </c>
      <c r="D314" s="117"/>
      <c r="E314" s="117">
        <v>0</v>
      </c>
      <c r="F314" s="117"/>
      <c r="G314" s="119">
        <f t="shared" si="9"/>
        <v>0</v>
      </c>
      <c r="H314" s="119">
        <f t="shared" si="9"/>
        <v>0</v>
      </c>
    </row>
    <row r="315" spans="1:8">
      <c r="A315" s="528">
        <v>90201</v>
      </c>
      <c r="B315" s="529" t="s">
        <v>2334</v>
      </c>
      <c r="C315" s="117">
        <v>415</v>
      </c>
      <c r="D315" s="117">
        <v>446</v>
      </c>
      <c r="E315" s="118">
        <v>229</v>
      </c>
      <c r="F315" s="118">
        <v>254</v>
      </c>
      <c r="G315" s="119">
        <f t="shared" si="9"/>
        <v>644</v>
      </c>
      <c r="H315" s="119">
        <f t="shared" si="9"/>
        <v>700</v>
      </c>
    </row>
    <row r="316" spans="1:8">
      <c r="A316" s="528">
        <v>90202</v>
      </c>
      <c r="B316" s="529" t="s">
        <v>2335</v>
      </c>
      <c r="C316" s="117">
        <v>420</v>
      </c>
      <c r="D316" s="117">
        <v>453</v>
      </c>
      <c r="E316" s="118">
        <v>229</v>
      </c>
      <c r="F316" s="118">
        <v>254</v>
      </c>
      <c r="G316" s="119">
        <f t="shared" si="9"/>
        <v>649</v>
      </c>
      <c r="H316" s="119">
        <f t="shared" si="9"/>
        <v>707</v>
      </c>
    </row>
    <row r="317" spans="1:8" ht="38.25">
      <c r="A317" s="528">
        <v>90203</v>
      </c>
      <c r="B317" s="529" t="s">
        <v>2336</v>
      </c>
      <c r="C317" s="117">
        <v>415</v>
      </c>
      <c r="D317" s="117">
        <v>445</v>
      </c>
      <c r="E317" s="118">
        <v>230</v>
      </c>
      <c r="F317" s="118">
        <v>253</v>
      </c>
      <c r="G317" s="119">
        <f t="shared" si="9"/>
        <v>645</v>
      </c>
      <c r="H317" s="119">
        <f t="shared" si="9"/>
        <v>698</v>
      </c>
    </row>
    <row r="318" spans="1:8">
      <c r="A318" s="528">
        <v>90204</v>
      </c>
      <c r="B318" s="529" t="s">
        <v>2337</v>
      </c>
      <c r="C318" s="117">
        <v>0</v>
      </c>
      <c r="D318" s="117"/>
      <c r="E318" s="118">
        <v>0</v>
      </c>
      <c r="F318" s="118"/>
      <c r="G318" s="119">
        <f t="shared" si="9"/>
        <v>0</v>
      </c>
      <c r="H318" s="119">
        <f t="shared" si="9"/>
        <v>0</v>
      </c>
    </row>
    <row r="319" spans="1:8">
      <c r="A319" s="528">
        <v>90205</v>
      </c>
      <c r="B319" s="529" t="s">
        <v>2338</v>
      </c>
      <c r="C319" s="117"/>
      <c r="D319" s="117"/>
      <c r="E319" s="118"/>
      <c r="F319" s="118"/>
      <c r="G319" s="119">
        <f t="shared" si="9"/>
        <v>0</v>
      </c>
      <c r="H319" s="119">
        <f t="shared" si="9"/>
        <v>0</v>
      </c>
    </row>
    <row r="320" spans="1:8">
      <c r="A320" s="528">
        <v>90206</v>
      </c>
      <c r="B320" s="529" t="s">
        <v>2339</v>
      </c>
      <c r="C320" s="117">
        <v>344</v>
      </c>
      <c r="D320" s="117">
        <v>1257</v>
      </c>
      <c r="E320" s="118">
        <v>14619</v>
      </c>
      <c r="F320" s="118">
        <v>14695</v>
      </c>
      <c r="G320" s="119">
        <f t="shared" si="9"/>
        <v>14963</v>
      </c>
      <c r="H320" s="119">
        <f t="shared" si="9"/>
        <v>15952</v>
      </c>
    </row>
    <row r="321" spans="1:8">
      <c r="A321" s="528">
        <v>90207</v>
      </c>
      <c r="B321" s="529" t="s">
        <v>2340</v>
      </c>
      <c r="C321" s="117">
        <v>212</v>
      </c>
      <c r="D321" s="117">
        <v>187</v>
      </c>
      <c r="E321" s="118">
        <v>449</v>
      </c>
      <c r="F321" s="118">
        <v>421</v>
      </c>
      <c r="G321" s="119">
        <f t="shared" si="9"/>
        <v>661</v>
      </c>
      <c r="H321" s="119">
        <f t="shared" si="9"/>
        <v>608</v>
      </c>
    </row>
    <row r="322" spans="1:8" s="537" customFormat="1" ht="25.5">
      <c r="A322" s="535">
        <v>90208</v>
      </c>
      <c r="B322" s="536" t="s">
        <v>2341</v>
      </c>
      <c r="C322" s="502">
        <v>84</v>
      </c>
      <c r="D322" s="502">
        <v>46</v>
      </c>
      <c r="E322" s="441">
        <v>0</v>
      </c>
      <c r="F322" s="441">
        <v>18</v>
      </c>
      <c r="G322" s="442">
        <f t="shared" si="9"/>
        <v>84</v>
      </c>
      <c r="H322" s="442">
        <f t="shared" si="9"/>
        <v>64</v>
      </c>
    </row>
    <row r="323" spans="1:8">
      <c r="A323" s="528">
        <v>90209</v>
      </c>
      <c r="B323" s="529" t="s">
        <v>2342</v>
      </c>
      <c r="C323" s="117">
        <v>0</v>
      </c>
      <c r="D323" s="117"/>
      <c r="E323" s="118">
        <v>0</v>
      </c>
      <c r="F323" s="118"/>
      <c r="G323" s="119">
        <f t="shared" si="9"/>
        <v>0</v>
      </c>
      <c r="H323" s="119">
        <f t="shared" si="9"/>
        <v>0</v>
      </c>
    </row>
    <row r="324" spans="1:8" ht="25.5">
      <c r="A324" s="528">
        <v>90210</v>
      </c>
      <c r="B324" s="529" t="s">
        <v>2343</v>
      </c>
      <c r="C324" s="117">
        <v>0</v>
      </c>
      <c r="D324" s="117"/>
      <c r="E324" s="118"/>
      <c r="F324" s="118"/>
      <c r="G324" s="119">
        <f t="shared" si="9"/>
        <v>0</v>
      </c>
      <c r="H324" s="119">
        <f t="shared" si="9"/>
        <v>0</v>
      </c>
    </row>
    <row r="325" spans="1:8">
      <c r="A325" s="528">
        <v>90211</v>
      </c>
      <c r="B325" s="529" t="s">
        <v>2344</v>
      </c>
      <c r="C325" s="117">
        <v>707</v>
      </c>
      <c r="D325" s="117">
        <v>727</v>
      </c>
      <c r="E325" s="118">
        <v>0</v>
      </c>
      <c r="F325" s="118">
        <v>0</v>
      </c>
      <c r="G325" s="119">
        <f t="shared" si="9"/>
        <v>707</v>
      </c>
      <c r="H325" s="119">
        <f t="shared" si="9"/>
        <v>727</v>
      </c>
    </row>
    <row r="326" spans="1:8">
      <c r="A326" s="528">
        <v>90212</v>
      </c>
      <c r="B326" s="529" t="s">
        <v>2345</v>
      </c>
      <c r="C326" s="117">
        <v>1797</v>
      </c>
      <c r="D326" s="117">
        <v>2376</v>
      </c>
      <c r="E326" s="118">
        <v>7573</v>
      </c>
      <c r="F326" s="118">
        <v>7787</v>
      </c>
      <c r="G326" s="119">
        <f t="shared" si="9"/>
        <v>9370</v>
      </c>
      <c r="H326" s="119">
        <f t="shared" si="9"/>
        <v>10163</v>
      </c>
    </row>
    <row r="327" spans="1:8">
      <c r="A327" s="528">
        <v>90213</v>
      </c>
      <c r="B327" s="529" t="s">
        <v>2346</v>
      </c>
      <c r="C327" s="117">
        <v>0</v>
      </c>
      <c r="D327" s="117"/>
      <c r="E327" s="118">
        <v>0</v>
      </c>
      <c r="F327" s="118"/>
      <c r="G327" s="119">
        <f t="shared" si="9"/>
        <v>0</v>
      </c>
      <c r="H327" s="119">
        <f t="shared" si="9"/>
        <v>0</v>
      </c>
    </row>
    <row r="328" spans="1:8" ht="25.5">
      <c r="A328" s="528">
        <v>90214</v>
      </c>
      <c r="B328" s="529" t="s">
        <v>2347</v>
      </c>
      <c r="C328" s="117"/>
      <c r="D328" s="117"/>
      <c r="E328" s="118"/>
      <c r="F328" s="118"/>
      <c r="G328" s="119">
        <f t="shared" si="9"/>
        <v>0</v>
      </c>
      <c r="H328" s="119">
        <f t="shared" si="9"/>
        <v>0</v>
      </c>
    </row>
    <row r="329" spans="1:8" ht="25.5">
      <c r="A329" s="528">
        <v>90215</v>
      </c>
      <c r="B329" s="529" t="s">
        <v>2348</v>
      </c>
      <c r="C329" s="117"/>
      <c r="D329" s="117"/>
      <c r="E329" s="118"/>
      <c r="F329" s="118"/>
      <c r="G329" s="119">
        <f t="shared" si="9"/>
        <v>0</v>
      </c>
      <c r="H329" s="119">
        <f t="shared" si="9"/>
        <v>0</v>
      </c>
    </row>
    <row r="330" spans="1:8">
      <c r="A330" s="528">
        <v>90216</v>
      </c>
      <c r="B330" s="529" t="s">
        <v>2349</v>
      </c>
      <c r="C330" s="117"/>
      <c r="D330" s="117"/>
      <c r="E330" s="118"/>
      <c r="F330" s="118"/>
      <c r="G330" s="119">
        <f t="shared" si="9"/>
        <v>0</v>
      </c>
      <c r="H330" s="119">
        <f t="shared" si="9"/>
        <v>0</v>
      </c>
    </row>
    <row r="331" spans="1:8" ht="25.5">
      <c r="A331" s="528">
        <v>90902</v>
      </c>
      <c r="B331" s="529" t="s">
        <v>2351</v>
      </c>
      <c r="C331" s="117">
        <v>0</v>
      </c>
      <c r="D331" s="117">
        <v>16</v>
      </c>
      <c r="E331" s="118">
        <v>777</v>
      </c>
      <c r="F331" s="118">
        <v>944</v>
      </c>
      <c r="G331" s="119">
        <f t="shared" si="9"/>
        <v>777</v>
      </c>
      <c r="H331" s="119">
        <f t="shared" si="9"/>
        <v>960</v>
      </c>
    </row>
    <row r="332" spans="1:8" ht="25.5">
      <c r="A332" s="528">
        <v>90903</v>
      </c>
      <c r="B332" s="529" t="s">
        <v>2352</v>
      </c>
      <c r="C332" s="117">
        <v>0</v>
      </c>
      <c r="D332" s="117"/>
      <c r="E332" s="118">
        <v>0</v>
      </c>
      <c r="F332" s="118"/>
      <c r="G332" s="119">
        <f t="shared" si="9"/>
        <v>0</v>
      </c>
      <c r="H332" s="119">
        <f t="shared" si="9"/>
        <v>0</v>
      </c>
    </row>
    <row r="333" spans="1:8" ht="25.5">
      <c r="A333" s="528">
        <v>90904</v>
      </c>
      <c r="B333" s="529" t="s">
        <v>2353</v>
      </c>
      <c r="C333" s="117"/>
      <c r="D333" s="117"/>
      <c r="E333" s="118"/>
      <c r="F333" s="118"/>
      <c r="G333" s="119">
        <f t="shared" si="9"/>
        <v>0</v>
      </c>
      <c r="H333" s="119">
        <f t="shared" si="9"/>
        <v>0</v>
      </c>
    </row>
    <row r="334" spans="1:8">
      <c r="A334" s="528">
        <v>90905</v>
      </c>
      <c r="B334" s="529" t="s">
        <v>2354</v>
      </c>
      <c r="C334" s="117"/>
      <c r="D334" s="117"/>
      <c r="E334" s="118"/>
      <c r="F334" s="118"/>
      <c r="G334" s="119">
        <f t="shared" si="9"/>
        <v>0</v>
      </c>
      <c r="H334" s="119">
        <f t="shared" si="9"/>
        <v>0</v>
      </c>
    </row>
    <row r="335" spans="1:8">
      <c r="A335" s="528">
        <v>90906</v>
      </c>
      <c r="B335" s="529" t="s">
        <v>2355</v>
      </c>
      <c r="C335" s="117"/>
      <c r="D335" s="117"/>
      <c r="E335" s="118"/>
      <c r="F335" s="118"/>
      <c r="G335" s="119">
        <f t="shared" si="9"/>
        <v>0</v>
      </c>
      <c r="H335" s="119">
        <f t="shared" si="9"/>
        <v>0</v>
      </c>
    </row>
    <row r="336" spans="1:8">
      <c r="A336" s="528">
        <v>90907</v>
      </c>
      <c r="B336" s="529" t="s">
        <v>2356</v>
      </c>
      <c r="C336" s="117">
        <v>0</v>
      </c>
      <c r="D336" s="117">
        <v>242</v>
      </c>
      <c r="E336" s="118">
        <v>2859</v>
      </c>
      <c r="F336" s="118">
        <v>2967</v>
      </c>
      <c r="G336" s="119">
        <f t="shared" si="9"/>
        <v>2859</v>
      </c>
      <c r="H336" s="119">
        <f t="shared" si="9"/>
        <v>3209</v>
      </c>
    </row>
    <row r="337" spans="1:8">
      <c r="A337" s="528">
        <v>90908</v>
      </c>
      <c r="B337" s="529" t="s">
        <v>2357</v>
      </c>
      <c r="C337" s="117">
        <v>5283</v>
      </c>
      <c r="D337" s="117">
        <v>4023</v>
      </c>
      <c r="E337" s="118">
        <v>1481</v>
      </c>
      <c r="F337" s="118">
        <v>1523</v>
      </c>
      <c r="G337" s="119">
        <f t="shared" si="9"/>
        <v>6764</v>
      </c>
      <c r="H337" s="119">
        <f t="shared" si="9"/>
        <v>5546</v>
      </c>
    </row>
    <row r="338" spans="1:8">
      <c r="A338" s="528">
        <v>90909</v>
      </c>
      <c r="B338" s="529" t="s">
        <v>2358</v>
      </c>
      <c r="C338" s="117">
        <v>0</v>
      </c>
      <c r="D338" s="117"/>
      <c r="E338" s="118"/>
      <c r="F338" s="118"/>
      <c r="G338" s="119">
        <f t="shared" si="9"/>
        <v>0</v>
      </c>
      <c r="H338" s="119">
        <f t="shared" si="9"/>
        <v>0</v>
      </c>
    </row>
    <row r="339" spans="1:8">
      <c r="A339" s="528">
        <v>90910</v>
      </c>
      <c r="B339" s="529" t="s">
        <v>2359</v>
      </c>
      <c r="C339" s="117">
        <v>0</v>
      </c>
      <c r="D339" s="117">
        <v>6</v>
      </c>
      <c r="E339" s="118">
        <v>0</v>
      </c>
      <c r="F339" s="118">
        <v>0</v>
      </c>
      <c r="G339" s="119">
        <f t="shared" si="9"/>
        <v>0</v>
      </c>
      <c r="H339" s="119">
        <f t="shared" si="9"/>
        <v>6</v>
      </c>
    </row>
    <row r="340" spans="1:8" ht="25.5">
      <c r="A340" s="528">
        <v>90915</v>
      </c>
      <c r="B340" s="529" t="s">
        <v>2364</v>
      </c>
      <c r="C340" s="117">
        <v>3</v>
      </c>
      <c r="D340" s="117">
        <v>121</v>
      </c>
      <c r="E340" s="118">
        <v>838</v>
      </c>
      <c r="F340" s="118">
        <v>1105</v>
      </c>
      <c r="G340" s="119">
        <f t="shared" si="9"/>
        <v>841</v>
      </c>
      <c r="H340" s="119">
        <f t="shared" si="9"/>
        <v>1226</v>
      </c>
    </row>
    <row r="341" spans="1:8" ht="25.5">
      <c r="A341" s="528">
        <v>90917</v>
      </c>
      <c r="B341" s="529" t="s">
        <v>2366</v>
      </c>
      <c r="C341" s="117"/>
      <c r="D341" s="117"/>
      <c r="E341" s="118"/>
      <c r="F341" s="118"/>
      <c r="G341" s="119">
        <f t="shared" si="9"/>
        <v>0</v>
      </c>
      <c r="H341" s="119">
        <f t="shared" si="9"/>
        <v>0</v>
      </c>
    </row>
    <row r="342" spans="1:8">
      <c r="A342" s="528">
        <v>90919</v>
      </c>
      <c r="B342" s="529" t="s">
        <v>2275</v>
      </c>
      <c r="C342" s="117">
        <v>22</v>
      </c>
      <c r="D342" s="117">
        <v>163</v>
      </c>
      <c r="E342" s="118">
        <v>1568</v>
      </c>
      <c r="F342" s="118">
        <v>1688</v>
      </c>
      <c r="G342" s="119">
        <f t="shared" ref="G342:H406" si="10">C342+E342</f>
        <v>1590</v>
      </c>
      <c r="H342" s="119">
        <f t="shared" si="10"/>
        <v>1851</v>
      </c>
    </row>
    <row r="343" spans="1:8">
      <c r="A343" s="528">
        <v>90921</v>
      </c>
      <c r="B343" s="529" t="s">
        <v>2367</v>
      </c>
      <c r="C343" s="117"/>
      <c r="D343" s="117"/>
      <c r="E343" s="118"/>
      <c r="F343" s="118"/>
      <c r="G343" s="119">
        <f t="shared" si="10"/>
        <v>0</v>
      </c>
      <c r="H343" s="119">
        <f t="shared" si="10"/>
        <v>0</v>
      </c>
    </row>
    <row r="344" spans="1:8">
      <c r="A344" s="528">
        <v>90922</v>
      </c>
      <c r="B344" s="529" t="s">
        <v>2368</v>
      </c>
      <c r="C344" s="117"/>
      <c r="D344" s="117"/>
      <c r="E344" s="118"/>
      <c r="F344" s="118"/>
      <c r="G344" s="119">
        <f t="shared" si="10"/>
        <v>0</v>
      </c>
      <c r="H344" s="119">
        <f t="shared" si="10"/>
        <v>0</v>
      </c>
    </row>
    <row r="345" spans="1:8">
      <c r="A345" s="528">
        <v>90923</v>
      </c>
      <c r="B345" s="529" t="s">
        <v>2369</v>
      </c>
      <c r="C345" s="117">
        <v>0</v>
      </c>
      <c r="D345" s="117"/>
      <c r="E345" s="118">
        <v>0</v>
      </c>
      <c r="F345" s="118"/>
      <c r="G345" s="119">
        <f t="shared" si="10"/>
        <v>0</v>
      </c>
      <c r="H345" s="119">
        <f t="shared" si="10"/>
        <v>0</v>
      </c>
    </row>
    <row r="346" spans="1:8">
      <c r="A346" s="528">
        <v>90924</v>
      </c>
      <c r="B346" s="529" t="s">
        <v>2370</v>
      </c>
      <c r="C346" s="117">
        <v>340</v>
      </c>
      <c r="D346" s="117">
        <v>716</v>
      </c>
      <c r="E346" s="118">
        <v>419</v>
      </c>
      <c r="F346" s="118">
        <v>514</v>
      </c>
      <c r="G346" s="119">
        <f t="shared" si="10"/>
        <v>759</v>
      </c>
      <c r="H346" s="119">
        <f t="shared" si="10"/>
        <v>1230</v>
      </c>
    </row>
    <row r="347" spans="1:8" ht="38.25">
      <c r="A347" s="540">
        <v>90928</v>
      </c>
      <c r="B347" s="539" t="s">
        <v>2374</v>
      </c>
      <c r="C347" s="117">
        <v>2</v>
      </c>
      <c r="D347" s="117">
        <v>0</v>
      </c>
      <c r="E347" s="118">
        <v>0</v>
      </c>
      <c r="F347" s="118"/>
      <c r="G347" s="119">
        <f t="shared" si="10"/>
        <v>2</v>
      </c>
      <c r="H347" s="119">
        <f t="shared" si="10"/>
        <v>0</v>
      </c>
    </row>
    <row r="348" spans="1:8">
      <c r="A348" s="528">
        <v>90929</v>
      </c>
      <c r="B348" s="529" t="s">
        <v>2375</v>
      </c>
      <c r="C348" s="117"/>
      <c r="D348" s="117"/>
      <c r="E348" s="118"/>
      <c r="F348" s="118"/>
      <c r="G348" s="119">
        <f t="shared" si="10"/>
        <v>0</v>
      </c>
      <c r="H348" s="119">
        <f t="shared" si="10"/>
        <v>0</v>
      </c>
    </row>
    <row r="349" spans="1:8" ht="25.5">
      <c r="A349" s="528">
        <v>90932</v>
      </c>
      <c r="B349" s="529" t="s">
        <v>2378</v>
      </c>
      <c r="C349" s="117"/>
      <c r="D349" s="117"/>
      <c r="E349" s="118"/>
      <c r="F349" s="118"/>
      <c r="G349" s="119">
        <f t="shared" si="10"/>
        <v>0</v>
      </c>
      <c r="H349" s="119">
        <f t="shared" si="10"/>
        <v>0</v>
      </c>
    </row>
    <row r="350" spans="1:8" ht="25.5">
      <c r="A350" s="528">
        <v>90933</v>
      </c>
      <c r="B350" s="529" t="s">
        <v>2379</v>
      </c>
      <c r="C350" s="117"/>
      <c r="D350" s="117"/>
      <c r="E350" s="118"/>
      <c r="F350" s="118"/>
      <c r="G350" s="119">
        <f t="shared" si="10"/>
        <v>0</v>
      </c>
      <c r="H350" s="119">
        <f t="shared" si="10"/>
        <v>0</v>
      </c>
    </row>
    <row r="351" spans="1:8">
      <c r="A351" s="528">
        <v>90934</v>
      </c>
      <c r="B351" s="529" t="s">
        <v>2380</v>
      </c>
      <c r="C351" s="117"/>
      <c r="D351" s="117"/>
      <c r="E351" s="118"/>
      <c r="F351" s="118"/>
      <c r="G351" s="119">
        <f t="shared" si="10"/>
        <v>0</v>
      </c>
      <c r="H351" s="119">
        <f t="shared" si="10"/>
        <v>0</v>
      </c>
    </row>
    <row r="352" spans="1:8" ht="25.5">
      <c r="A352" s="528">
        <v>90935</v>
      </c>
      <c r="B352" s="529" t="s">
        <v>2381</v>
      </c>
      <c r="C352" s="117"/>
      <c r="D352" s="117"/>
      <c r="E352" s="118"/>
      <c r="F352" s="118"/>
      <c r="G352" s="119">
        <f t="shared" si="10"/>
        <v>0</v>
      </c>
      <c r="H352" s="119">
        <f t="shared" si="10"/>
        <v>0</v>
      </c>
    </row>
    <row r="353" spans="1:8">
      <c r="A353" s="528">
        <v>90936</v>
      </c>
      <c r="B353" s="529" t="s">
        <v>2382</v>
      </c>
      <c r="C353" s="117"/>
      <c r="D353" s="117"/>
      <c r="E353" s="118"/>
      <c r="F353" s="118"/>
      <c r="G353" s="119">
        <f t="shared" si="10"/>
        <v>0</v>
      </c>
      <c r="H353" s="119">
        <f t="shared" si="10"/>
        <v>0</v>
      </c>
    </row>
    <row r="354" spans="1:8" ht="25.5">
      <c r="A354" s="528">
        <v>90937</v>
      </c>
      <c r="B354" s="529" t="s">
        <v>2383</v>
      </c>
      <c r="C354" s="117"/>
      <c r="D354" s="117"/>
      <c r="E354" s="118"/>
      <c r="F354" s="118"/>
      <c r="G354" s="119">
        <f t="shared" si="10"/>
        <v>0</v>
      </c>
      <c r="H354" s="119">
        <f t="shared" si="10"/>
        <v>0</v>
      </c>
    </row>
    <row r="355" spans="1:8">
      <c r="A355" s="541" t="s">
        <v>2384</v>
      </c>
      <c r="B355" s="510" t="s">
        <v>2385</v>
      </c>
      <c r="C355" s="117">
        <v>0</v>
      </c>
      <c r="D355" s="117"/>
      <c r="E355" s="118">
        <v>0</v>
      </c>
      <c r="F355" s="118"/>
      <c r="G355" s="119">
        <f t="shared" si="10"/>
        <v>0</v>
      </c>
      <c r="H355" s="119">
        <f t="shared" si="10"/>
        <v>0</v>
      </c>
    </row>
    <row r="356" spans="1:8">
      <c r="A356" s="542" t="s">
        <v>2532</v>
      </c>
      <c r="B356" s="543" t="s">
        <v>2533</v>
      </c>
      <c r="C356" s="117">
        <v>18</v>
      </c>
      <c r="D356" s="117">
        <v>37</v>
      </c>
      <c r="E356" s="118">
        <v>46</v>
      </c>
      <c r="F356" s="118">
        <v>42</v>
      </c>
      <c r="G356" s="119">
        <f t="shared" si="10"/>
        <v>64</v>
      </c>
      <c r="H356" s="119">
        <f t="shared" si="10"/>
        <v>79</v>
      </c>
    </row>
    <row r="357" spans="1:8" ht="25.5">
      <c r="A357" s="542" t="s">
        <v>2534</v>
      </c>
      <c r="B357" s="543" t="s">
        <v>2535</v>
      </c>
      <c r="C357" s="117">
        <v>2</v>
      </c>
      <c r="D357" s="117">
        <v>8</v>
      </c>
      <c r="E357" s="118">
        <v>61</v>
      </c>
      <c r="F357" s="118">
        <v>69</v>
      </c>
      <c r="G357" s="119">
        <f t="shared" si="10"/>
        <v>63</v>
      </c>
      <c r="H357" s="119">
        <f t="shared" si="10"/>
        <v>77</v>
      </c>
    </row>
    <row r="358" spans="1:8">
      <c r="A358" s="542" t="s">
        <v>2536</v>
      </c>
      <c r="B358" s="543" t="s">
        <v>2537</v>
      </c>
      <c r="C358" s="117">
        <v>422</v>
      </c>
      <c r="D358" s="117">
        <v>60</v>
      </c>
      <c r="E358" s="118">
        <v>451</v>
      </c>
      <c r="F358" s="118">
        <v>426</v>
      </c>
      <c r="G358" s="119">
        <f t="shared" si="10"/>
        <v>873</v>
      </c>
      <c r="H358" s="119">
        <f t="shared" si="10"/>
        <v>486</v>
      </c>
    </row>
    <row r="359" spans="1:8">
      <c r="A359" s="542" t="s">
        <v>2538</v>
      </c>
      <c r="B359" s="543" t="s">
        <v>2539</v>
      </c>
      <c r="C359" s="117">
        <v>0</v>
      </c>
      <c r="D359" s="117"/>
      <c r="E359" s="117">
        <v>0</v>
      </c>
      <c r="F359" s="117"/>
      <c r="G359" s="119">
        <f t="shared" si="10"/>
        <v>0</v>
      </c>
      <c r="H359" s="119">
        <f t="shared" si="10"/>
        <v>0</v>
      </c>
    </row>
    <row r="360" spans="1:8">
      <c r="A360" s="542" t="s">
        <v>2540</v>
      </c>
      <c r="B360" s="543" t="s">
        <v>2541</v>
      </c>
      <c r="C360" s="117">
        <v>0</v>
      </c>
      <c r="D360" s="117"/>
      <c r="E360" s="117">
        <v>0</v>
      </c>
      <c r="F360" s="117"/>
      <c r="G360" s="119">
        <f t="shared" si="10"/>
        <v>0</v>
      </c>
      <c r="H360" s="119">
        <f t="shared" si="10"/>
        <v>0</v>
      </c>
    </row>
    <row r="361" spans="1:8">
      <c r="A361" s="541" t="s">
        <v>2386</v>
      </c>
      <c r="B361" s="510" t="s">
        <v>2387</v>
      </c>
      <c r="C361" s="117">
        <v>680</v>
      </c>
      <c r="D361" s="117">
        <v>155</v>
      </c>
      <c r="E361" s="118">
        <v>582</v>
      </c>
      <c r="F361" s="118">
        <v>592</v>
      </c>
      <c r="G361" s="119">
        <f t="shared" si="10"/>
        <v>1262</v>
      </c>
      <c r="H361" s="119">
        <f t="shared" si="10"/>
        <v>747</v>
      </c>
    </row>
    <row r="362" spans="1:8">
      <c r="A362" s="541" t="s">
        <v>2388</v>
      </c>
      <c r="B362" s="510" t="s">
        <v>2389</v>
      </c>
      <c r="C362" s="117">
        <v>682</v>
      </c>
      <c r="D362" s="117">
        <v>155</v>
      </c>
      <c r="E362" s="118">
        <v>582</v>
      </c>
      <c r="F362" s="118">
        <v>592</v>
      </c>
      <c r="G362" s="119">
        <f t="shared" si="10"/>
        <v>1264</v>
      </c>
      <c r="H362" s="119">
        <f t="shared" si="10"/>
        <v>747</v>
      </c>
    </row>
    <row r="363" spans="1:8">
      <c r="A363" s="541" t="s">
        <v>2390</v>
      </c>
      <c r="B363" s="510" t="s">
        <v>2391</v>
      </c>
      <c r="C363" s="117">
        <v>775</v>
      </c>
      <c r="D363" s="117">
        <v>292</v>
      </c>
      <c r="E363" s="118">
        <v>1138</v>
      </c>
      <c r="F363" s="118">
        <v>717</v>
      </c>
      <c r="G363" s="119">
        <f t="shared" si="10"/>
        <v>1913</v>
      </c>
      <c r="H363" s="119">
        <f t="shared" si="10"/>
        <v>1009</v>
      </c>
    </row>
    <row r="364" spans="1:8">
      <c r="A364" s="544" t="s">
        <v>2392</v>
      </c>
      <c r="B364" s="545" t="s">
        <v>2393</v>
      </c>
      <c r="C364" s="117"/>
      <c r="D364" s="117"/>
      <c r="E364" s="118"/>
      <c r="F364" s="118"/>
      <c r="G364" s="119">
        <f t="shared" si="10"/>
        <v>0</v>
      </c>
      <c r="H364" s="119">
        <f t="shared" si="10"/>
        <v>0</v>
      </c>
    </row>
    <row r="365" spans="1:8">
      <c r="A365" s="546" t="s">
        <v>2394</v>
      </c>
      <c r="B365" s="547" t="s">
        <v>2395</v>
      </c>
      <c r="C365" s="117"/>
      <c r="D365" s="117"/>
      <c r="E365" s="118"/>
      <c r="F365" s="118"/>
      <c r="G365" s="119">
        <f t="shared" si="10"/>
        <v>0</v>
      </c>
      <c r="H365" s="119">
        <f t="shared" si="10"/>
        <v>0</v>
      </c>
    </row>
    <row r="366" spans="1:8">
      <c r="A366" s="546" t="s">
        <v>2396</v>
      </c>
      <c r="B366" s="548" t="s">
        <v>2397</v>
      </c>
      <c r="C366" s="117"/>
      <c r="D366" s="117"/>
      <c r="E366" s="118"/>
      <c r="F366" s="118"/>
      <c r="G366" s="119">
        <f t="shared" si="10"/>
        <v>0</v>
      </c>
      <c r="H366" s="119">
        <f t="shared" si="10"/>
        <v>0</v>
      </c>
    </row>
    <row r="367" spans="1:8">
      <c r="A367" s="546" t="s">
        <v>2398</v>
      </c>
      <c r="B367" s="548" t="s">
        <v>2399</v>
      </c>
      <c r="C367" s="117"/>
      <c r="D367" s="117"/>
      <c r="E367" s="118"/>
      <c r="F367" s="118"/>
      <c r="G367" s="119">
        <f t="shared" si="10"/>
        <v>0</v>
      </c>
      <c r="H367" s="119">
        <f t="shared" si="10"/>
        <v>0</v>
      </c>
    </row>
    <row r="368" spans="1:8">
      <c r="A368" s="546" t="s">
        <v>2400</v>
      </c>
      <c r="B368" s="548" t="s">
        <v>2401</v>
      </c>
      <c r="C368" s="117"/>
      <c r="D368" s="117"/>
      <c r="E368" s="118"/>
      <c r="F368" s="118"/>
      <c r="G368" s="119">
        <f t="shared" si="10"/>
        <v>0</v>
      </c>
      <c r="H368" s="119">
        <f t="shared" si="10"/>
        <v>0</v>
      </c>
    </row>
    <row r="369" spans="1:8">
      <c r="A369" s="546" t="s">
        <v>2402</v>
      </c>
      <c r="B369" s="548" t="s">
        <v>2403</v>
      </c>
      <c r="C369" s="117"/>
      <c r="D369" s="117"/>
      <c r="E369" s="118"/>
      <c r="F369" s="118"/>
      <c r="G369" s="119">
        <f t="shared" si="10"/>
        <v>0</v>
      </c>
      <c r="H369" s="119">
        <f t="shared" si="10"/>
        <v>0</v>
      </c>
    </row>
    <row r="370" spans="1:8">
      <c r="A370" s="546" t="s">
        <v>2404</v>
      </c>
      <c r="B370" s="548" t="s">
        <v>2405</v>
      </c>
      <c r="C370" s="117"/>
      <c r="D370" s="117"/>
      <c r="E370" s="118"/>
      <c r="F370" s="118"/>
      <c r="G370" s="119">
        <f t="shared" si="10"/>
        <v>0</v>
      </c>
      <c r="H370" s="119">
        <f t="shared" si="10"/>
        <v>0</v>
      </c>
    </row>
    <row r="371" spans="1:8" ht="25.5">
      <c r="A371" s="546" t="s">
        <v>2406</v>
      </c>
      <c r="B371" s="548" t="s">
        <v>2407</v>
      </c>
      <c r="C371" s="117"/>
      <c r="D371" s="117"/>
      <c r="E371" s="118"/>
      <c r="F371" s="118"/>
      <c r="G371" s="119">
        <f t="shared" si="10"/>
        <v>0</v>
      </c>
      <c r="H371" s="119">
        <f t="shared" si="10"/>
        <v>0</v>
      </c>
    </row>
    <row r="372" spans="1:8" ht="25.5">
      <c r="A372" s="546" t="s">
        <v>2408</v>
      </c>
      <c r="B372" s="548" t="s">
        <v>2409</v>
      </c>
      <c r="C372" s="117"/>
      <c r="D372" s="117"/>
      <c r="E372" s="118"/>
      <c r="F372" s="118"/>
      <c r="G372" s="119">
        <f t="shared" si="10"/>
        <v>0</v>
      </c>
      <c r="H372" s="119">
        <f t="shared" si="10"/>
        <v>0</v>
      </c>
    </row>
    <row r="373" spans="1:8" ht="25.5">
      <c r="A373" s="546" t="s">
        <v>2410</v>
      </c>
      <c r="B373" s="548" t="s">
        <v>2411</v>
      </c>
      <c r="C373" s="117"/>
      <c r="D373" s="117"/>
      <c r="E373" s="118"/>
      <c r="F373" s="118"/>
      <c r="G373" s="119">
        <f t="shared" si="10"/>
        <v>0</v>
      </c>
      <c r="H373" s="119">
        <f t="shared" si="10"/>
        <v>0</v>
      </c>
    </row>
    <row r="374" spans="1:8">
      <c r="A374" s="549" t="s">
        <v>2412</v>
      </c>
      <c r="B374" s="548" t="s">
        <v>2413</v>
      </c>
      <c r="C374" s="117">
        <v>0</v>
      </c>
      <c r="D374" s="117"/>
      <c r="E374" s="118">
        <v>0</v>
      </c>
      <c r="F374" s="118"/>
      <c r="G374" s="119">
        <f t="shared" si="10"/>
        <v>0</v>
      </c>
      <c r="H374" s="119">
        <f t="shared" si="10"/>
        <v>0</v>
      </c>
    </row>
    <row r="375" spans="1:8" ht="25.5">
      <c r="A375" s="549" t="s">
        <v>2414</v>
      </c>
      <c r="B375" s="548" t="s">
        <v>2415</v>
      </c>
      <c r="C375" s="117">
        <v>98</v>
      </c>
      <c r="D375" s="117">
        <v>78</v>
      </c>
      <c r="E375" s="118">
        <v>2</v>
      </c>
      <c r="F375" s="118">
        <v>18</v>
      </c>
      <c r="G375" s="119">
        <f t="shared" si="10"/>
        <v>100</v>
      </c>
      <c r="H375" s="119">
        <f t="shared" si="10"/>
        <v>96</v>
      </c>
    </row>
    <row r="376" spans="1:8" ht="25.5">
      <c r="A376" s="550" t="s">
        <v>2416</v>
      </c>
      <c r="B376" s="548" t="s">
        <v>2417</v>
      </c>
      <c r="C376" s="117">
        <v>0</v>
      </c>
      <c r="D376" s="117"/>
      <c r="E376" s="118">
        <v>0</v>
      </c>
      <c r="F376" s="118"/>
      <c r="G376" s="119">
        <f t="shared" si="10"/>
        <v>0</v>
      </c>
      <c r="H376" s="119">
        <f t="shared" si="10"/>
        <v>0</v>
      </c>
    </row>
    <row r="377" spans="1:8" ht="25.5">
      <c r="A377" s="549" t="s">
        <v>2418</v>
      </c>
      <c r="B377" s="548" t="s">
        <v>2419</v>
      </c>
      <c r="C377" s="117">
        <v>1</v>
      </c>
      <c r="D377" s="117">
        <v>4</v>
      </c>
      <c r="E377" s="118">
        <v>41</v>
      </c>
      <c r="F377" s="118">
        <v>51</v>
      </c>
      <c r="G377" s="119">
        <f t="shared" si="10"/>
        <v>42</v>
      </c>
      <c r="H377" s="119">
        <f t="shared" si="10"/>
        <v>55</v>
      </c>
    </row>
    <row r="378" spans="1:8">
      <c r="A378" s="549" t="s">
        <v>2420</v>
      </c>
      <c r="B378" s="548" t="s">
        <v>2421</v>
      </c>
      <c r="C378" s="117"/>
      <c r="D378" s="117"/>
      <c r="E378" s="118"/>
      <c r="F378" s="118"/>
      <c r="G378" s="119">
        <f t="shared" si="10"/>
        <v>0</v>
      </c>
      <c r="H378" s="119">
        <f t="shared" si="10"/>
        <v>0</v>
      </c>
    </row>
    <row r="379" spans="1:8" ht="25.5">
      <c r="A379" s="549" t="s">
        <v>2422</v>
      </c>
      <c r="B379" s="548" t="s">
        <v>2423</v>
      </c>
      <c r="C379" s="117">
        <v>95</v>
      </c>
      <c r="D379" s="117">
        <v>64</v>
      </c>
      <c r="E379" s="118">
        <v>0</v>
      </c>
      <c r="F379" s="118">
        <v>0</v>
      </c>
      <c r="G379" s="119">
        <f t="shared" si="10"/>
        <v>95</v>
      </c>
      <c r="H379" s="119">
        <f t="shared" si="10"/>
        <v>64</v>
      </c>
    </row>
    <row r="380" spans="1:8">
      <c r="A380" s="549" t="s">
        <v>2424</v>
      </c>
      <c r="B380" s="548" t="s">
        <v>2425</v>
      </c>
      <c r="C380" s="117">
        <v>263</v>
      </c>
      <c r="D380" s="117">
        <v>211</v>
      </c>
      <c r="E380" s="118">
        <v>432</v>
      </c>
      <c r="F380" s="118">
        <v>464</v>
      </c>
      <c r="G380" s="119">
        <f t="shared" si="10"/>
        <v>695</v>
      </c>
      <c r="H380" s="119">
        <f t="shared" si="10"/>
        <v>675</v>
      </c>
    </row>
    <row r="381" spans="1:8">
      <c r="A381" s="546" t="s">
        <v>2426</v>
      </c>
      <c r="B381" s="548" t="s">
        <v>2427</v>
      </c>
      <c r="C381" s="117">
        <v>0</v>
      </c>
      <c r="D381" s="117"/>
      <c r="E381" s="118">
        <v>0</v>
      </c>
      <c r="F381" s="118"/>
      <c r="G381" s="119">
        <f t="shared" si="10"/>
        <v>0</v>
      </c>
      <c r="H381" s="119">
        <f t="shared" si="10"/>
        <v>0</v>
      </c>
    </row>
    <row r="382" spans="1:8">
      <c r="A382" s="546" t="s">
        <v>2428</v>
      </c>
      <c r="B382" s="548" t="s">
        <v>2542</v>
      </c>
      <c r="C382" s="117">
        <v>1</v>
      </c>
      <c r="D382" s="117">
        <v>4</v>
      </c>
      <c r="E382" s="118">
        <v>20</v>
      </c>
      <c r="F382" s="118">
        <v>18</v>
      </c>
      <c r="G382" s="119">
        <f t="shared" si="10"/>
        <v>21</v>
      </c>
      <c r="H382" s="119">
        <f t="shared" si="10"/>
        <v>22</v>
      </c>
    </row>
    <row r="383" spans="1:8">
      <c r="A383" s="551" t="s">
        <v>2543</v>
      </c>
      <c r="B383" s="552" t="s">
        <v>2544</v>
      </c>
      <c r="C383" s="117">
        <v>1801</v>
      </c>
      <c r="D383" s="117">
        <v>703</v>
      </c>
      <c r="E383" s="118">
        <v>2417</v>
      </c>
      <c r="F383" s="118">
        <v>1973</v>
      </c>
      <c r="G383" s="119">
        <f t="shared" si="10"/>
        <v>4218</v>
      </c>
      <c r="H383" s="119">
        <f t="shared" si="10"/>
        <v>2676</v>
      </c>
    </row>
    <row r="384" spans="1:8">
      <c r="A384" s="549" t="s">
        <v>2432</v>
      </c>
      <c r="B384" s="548" t="s">
        <v>2433</v>
      </c>
      <c r="C384" s="117">
        <v>14</v>
      </c>
      <c r="D384" s="117">
        <v>1</v>
      </c>
      <c r="E384" s="118">
        <v>0</v>
      </c>
      <c r="F384" s="118">
        <v>0</v>
      </c>
      <c r="G384" s="119">
        <f t="shared" si="10"/>
        <v>14</v>
      </c>
      <c r="H384" s="119">
        <f t="shared" si="10"/>
        <v>1</v>
      </c>
    </row>
    <row r="385" spans="1:8">
      <c r="A385" s="549" t="s">
        <v>2434</v>
      </c>
      <c r="B385" s="548" t="s">
        <v>2545</v>
      </c>
      <c r="C385" s="117">
        <v>5</v>
      </c>
      <c r="D385" s="117">
        <v>1</v>
      </c>
      <c r="E385" s="118">
        <v>0</v>
      </c>
      <c r="F385" s="118"/>
      <c r="G385" s="119">
        <f t="shared" si="10"/>
        <v>5</v>
      </c>
      <c r="H385" s="119">
        <f t="shared" si="10"/>
        <v>1</v>
      </c>
    </row>
    <row r="386" spans="1:8">
      <c r="A386" s="546" t="s">
        <v>2546</v>
      </c>
      <c r="B386" s="548" t="s">
        <v>2547</v>
      </c>
      <c r="C386" s="117">
        <v>88</v>
      </c>
      <c r="D386" s="117">
        <v>72</v>
      </c>
      <c r="E386" s="118">
        <v>106</v>
      </c>
      <c r="F386" s="118">
        <v>83</v>
      </c>
      <c r="G386" s="119">
        <f t="shared" si="10"/>
        <v>194</v>
      </c>
      <c r="H386" s="119">
        <f t="shared" si="10"/>
        <v>155</v>
      </c>
    </row>
    <row r="387" spans="1:8">
      <c r="A387" s="546" t="s">
        <v>2438</v>
      </c>
      <c r="B387" s="548" t="s">
        <v>2439</v>
      </c>
      <c r="C387" s="117">
        <v>1253</v>
      </c>
      <c r="D387" s="117">
        <v>1232</v>
      </c>
      <c r="E387" s="118">
        <v>767</v>
      </c>
      <c r="F387" s="118">
        <v>611</v>
      </c>
      <c r="G387" s="119">
        <f t="shared" si="10"/>
        <v>2020</v>
      </c>
      <c r="H387" s="119">
        <f t="shared" si="10"/>
        <v>1843</v>
      </c>
    </row>
    <row r="388" spans="1:8">
      <c r="A388" s="546" t="s">
        <v>2444</v>
      </c>
      <c r="B388" s="548" t="s">
        <v>2548</v>
      </c>
      <c r="C388" s="117">
        <v>0</v>
      </c>
      <c r="D388" s="117">
        <v>0</v>
      </c>
      <c r="E388" s="118">
        <v>751</v>
      </c>
      <c r="F388" s="118"/>
      <c r="G388" s="119">
        <f t="shared" si="10"/>
        <v>751</v>
      </c>
      <c r="H388" s="119">
        <f t="shared" si="10"/>
        <v>0</v>
      </c>
    </row>
    <row r="389" spans="1:8">
      <c r="A389" s="546" t="s">
        <v>2446</v>
      </c>
      <c r="B389" s="548" t="s">
        <v>2447</v>
      </c>
      <c r="C389" s="117"/>
      <c r="D389" s="117"/>
      <c r="E389" s="118">
        <v>0</v>
      </c>
      <c r="F389" s="118">
        <v>629</v>
      </c>
      <c r="G389" s="119">
        <f t="shared" si="10"/>
        <v>0</v>
      </c>
      <c r="H389" s="119">
        <f t="shared" si="10"/>
        <v>629</v>
      </c>
    </row>
    <row r="390" spans="1:8" ht="25.5">
      <c r="A390" s="546" t="s">
        <v>2448</v>
      </c>
      <c r="B390" s="548" t="s">
        <v>2449</v>
      </c>
      <c r="C390" s="117">
        <v>852</v>
      </c>
      <c r="D390" s="117">
        <v>393</v>
      </c>
      <c r="E390" s="118">
        <v>513</v>
      </c>
      <c r="F390" s="118">
        <v>471</v>
      </c>
      <c r="G390" s="119">
        <f t="shared" si="10"/>
        <v>1365</v>
      </c>
      <c r="H390" s="119">
        <f t="shared" si="10"/>
        <v>864</v>
      </c>
    </row>
    <row r="391" spans="1:8">
      <c r="A391" s="546" t="s">
        <v>2450</v>
      </c>
      <c r="B391" s="548" t="s">
        <v>2451</v>
      </c>
      <c r="C391" s="117">
        <v>1417</v>
      </c>
      <c r="D391" s="117">
        <v>1443</v>
      </c>
      <c r="E391" s="118">
        <v>705</v>
      </c>
      <c r="F391" s="118">
        <v>605</v>
      </c>
      <c r="G391" s="119">
        <f t="shared" si="10"/>
        <v>2122</v>
      </c>
      <c r="H391" s="119">
        <f t="shared" si="10"/>
        <v>2048</v>
      </c>
    </row>
    <row r="392" spans="1:8">
      <c r="A392" s="546" t="s">
        <v>2452</v>
      </c>
      <c r="B392" s="548" t="s">
        <v>2549</v>
      </c>
      <c r="C392" s="117">
        <v>1939</v>
      </c>
      <c r="D392" s="117">
        <v>2294</v>
      </c>
      <c r="E392" s="118">
        <v>1320</v>
      </c>
      <c r="F392" s="118">
        <v>1282</v>
      </c>
      <c r="G392" s="119">
        <f t="shared" si="10"/>
        <v>3259</v>
      </c>
      <c r="H392" s="119">
        <f t="shared" si="10"/>
        <v>3576</v>
      </c>
    </row>
    <row r="393" spans="1:8" ht="25.5">
      <c r="A393" s="546" t="s">
        <v>2454</v>
      </c>
      <c r="B393" s="548" t="s">
        <v>2455</v>
      </c>
      <c r="C393" s="117">
        <v>153</v>
      </c>
      <c r="D393" s="117">
        <v>185</v>
      </c>
      <c r="E393" s="118">
        <v>477</v>
      </c>
      <c r="F393" s="118">
        <v>443</v>
      </c>
      <c r="G393" s="119">
        <f t="shared" si="10"/>
        <v>630</v>
      </c>
      <c r="H393" s="119">
        <f t="shared" si="10"/>
        <v>628</v>
      </c>
    </row>
    <row r="394" spans="1:8">
      <c r="A394" s="546" t="s">
        <v>2456</v>
      </c>
      <c r="B394" s="548" t="s">
        <v>2550</v>
      </c>
      <c r="C394" s="117">
        <v>9</v>
      </c>
      <c r="D394" s="117">
        <v>1</v>
      </c>
      <c r="E394" s="118">
        <v>0</v>
      </c>
      <c r="F394" s="118">
        <v>2</v>
      </c>
      <c r="G394" s="119">
        <f t="shared" si="10"/>
        <v>9</v>
      </c>
      <c r="H394" s="119">
        <f t="shared" si="10"/>
        <v>3</v>
      </c>
    </row>
    <row r="395" spans="1:8">
      <c r="A395" s="546" t="s">
        <v>2458</v>
      </c>
      <c r="B395" s="548" t="s">
        <v>2459</v>
      </c>
      <c r="C395" s="117">
        <v>9590</v>
      </c>
      <c r="D395" s="117">
        <v>9141</v>
      </c>
      <c r="E395" s="118">
        <v>3553</v>
      </c>
      <c r="F395" s="118">
        <v>3161</v>
      </c>
      <c r="G395" s="119">
        <f t="shared" si="10"/>
        <v>13143</v>
      </c>
      <c r="H395" s="119">
        <f t="shared" si="10"/>
        <v>12302</v>
      </c>
    </row>
    <row r="396" spans="1:8" ht="25.5">
      <c r="A396" s="546" t="s">
        <v>2460</v>
      </c>
      <c r="B396" s="548" t="s">
        <v>2461</v>
      </c>
      <c r="C396" s="117">
        <v>0</v>
      </c>
      <c r="D396" s="117"/>
      <c r="E396" s="118">
        <v>0</v>
      </c>
      <c r="F396" s="118"/>
      <c r="G396" s="119">
        <f t="shared" si="10"/>
        <v>0</v>
      </c>
      <c r="H396" s="119">
        <f t="shared" si="10"/>
        <v>0</v>
      </c>
    </row>
    <row r="397" spans="1:8" ht="25.5">
      <c r="A397" s="546" t="s">
        <v>2551</v>
      </c>
      <c r="B397" s="548" t="s">
        <v>2552</v>
      </c>
      <c r="C397" s="117">
        <v>0</v>
      </c>
      <c r="D397" s="117"/>
      <c r="E397" s="118">
        <v>0</v>
      </c>
      <c r="F397" s="118"/>
      <c r="G397" s="119">
        <f t="shared" si="10"/>
        <v>0</v>
      </c>
      <c r="H397" s="119">
        <f t="shared" si="10"/>
        <v>0</v>
      </c>
    </row>
    <row r="398" spans="1:8" ht="25.5">
      <c r="A398" s="546" t="s">
        <v>2462</v>
      </c>
      <c r="B398" s="548" t="s">
        <v>2463</v>
      </c>
      <c r="C398" s="123">
        <v>11698</v>
      </c>
      <c r="D398" s="123">
        <v>11285</v>
      </c>
      <c r="E398" s="119">
        <v>957</v>
      </c>
      <c r="F398" s="119">
        <v>952</v>
      </c>
      <c r="G398" s="119">
        <f t="shared" si="10"/>
        <v>12655</v>
      </c>
      <c r="H398" s="119">
        <f t="shared" si="10"/>
        <v>12237</v>
      </c>
    </row>
    <row r="399" spans="1:8" ht="25.5">
      <c r="A399" s="546" t="s">
        <v>2464</v>
      </c>
      <c r="B399" s="548" t="s">
        <v>2465</v>
      </c>
      <c r="C399" s="123"/>
      <c r="D399" s="123"/>
      <c r="E399" s="119"/>
      <c r="F399" s="119"/>
      <c r="G399" s="119">
        <f t="shared" si="10"/>
        <v>0</v>
      </c>
      <c r="H399" s="119">
        <f t="shared" si="10"/>
        <v>0</v>
      </c>
    </row>
    <row r="400" spans="1:8" ht="25.5">
      <c r="A400" s="546" t="s">
        <v>2466</v>
      </c>
      <c r="B400" s="548" t="s">
        <v>2467</v>
      </c>
      <c r="C400" s="123"/>
      <c r="D400" s="123"/>
      <c r="E400" s="119"/>
      <c r="F400" s="119"/>
      <c r="G400" s="119">
        <f t="shared" si="10"/>
        <v>0</v>
      </c>
      <c r="H400" s="119">
        <f t="shared" si="10"/>
        <v>0</v>
      </c>
    </row>
    <row r="401" spans="1:8" ht="25.5">
      <c r="A401" s="546" t="s">
        <v>2468</v>
      </c>
      <c r="B401" s="548" t="s">
        <v>2469</v>
      </c>
      <c r="C401" s="123">
        <v>566</v>
      </c>
      <c r="D401" s="123">
        <v>506</v>
      </c>
      <c r="E401" s="119">
        <v>3478</v>
      </c>
      <c r="F401" s="119">
        <v>3378</v>
      </c>
      <c r="G401" s="119">
        <f t="shared" si="10"/>
        <v>4044</v>
      </c>
      <c r="H401" s="119">
        <f t="shared" si="10"/>
        <v>3884</v>
      </c>
    </row>
    <row r="402" spans="1:8">
      <c r="A402" s="546" t="s">
        <v>2470</v>
      </c>
      <c r="B402" s="548" t="s">
        <v>2553</v>
      </c>
      <c r="C402" s="123">
        <v>869</v>
      </c>
      <c r="D402" s="123">
        <v>1102</v>
      </c>
      <c r="E402" s="119">
        <v>885</v>
      </c>
      <c r="F402" s="119">
        <v>869</v>
      </c>
      <c r="G402" s="119">
        <f t="shared" si="10"/>
        <v>1754</v>
      </c>
      <c r="H402" s="119">
        <f t="shared" si="10"/>
        <v>1971</v>
      </c>
    </row>
    <row r="403" spans="1:8" ht="25.5">
      <c r="A403" s="546" t="s">
        <v>2472</v>
      </c>
      <c r="B403" s="548" t="s">
        <v>2473</v>
      </c>
      <c r="C403" s="123">
        <v>401</v>
      </c>
      <c r="D403" s="123">
        <v>500</v>
      </c>
      <c r="E403" s="119">
        <v>1454</v>
      </c>
      <c r="F403" s="119">
        <v>927</v>
      </c>
      <c r="G403" s="119">
        <f t="shared" si="10"/>
        <v>1855</v>
      </c>
      <c r="H403" s="119">
        <f t="shared" si="10"/>
        <v>1427</v>
      </c>
    </row>
    <row r="404" spans="1:8" ht="25.5">
      <c r="A404" s="546" t="s">
        <v>2474</v>
      </c>
      <c r="B404" s="548" t="s">
        <v>2475</v>
      </c>
      <c r="C404" s="123"/>
      <c r="D404" s="123"/>
      <c r="E404" s="119"/>
      <c r="F404" s="119"/>
      <c r="G404" s="119">
        <f t="shared" si="10"/>
        <v>0</v>
      </c>
      <c r="H404" s="119">
        <f t="shared" si="10"/>
        <v>0</v>
      </c>
    </row>
    <row r="405" spans="1:8">
      <c r="A405" s="546" t="s">
        <v>2476</v>
      </c>
      <c r="B405" s="548" t="s">
        <v>2477</v>
      </c>
      <c r="C405" s="123"/>
      <c r="D405" s="123"/>
      <c r="E405" s="119"/>
      <c r="F405" s="119"/>
      <c r="G405" s="119">
        <f t="shared" si="10"/>
        <v>0</v>
      </c>
      <c r="H405" s="119">
        <f t="shared" si="10"/>
        <v>0</v>
      </c>
    </row>
    <row r="406" spans="1:8">
      <c r="A406" s="546" t="s">
        <v>2478</v>
      </c>
      <c r="B406" s="548" t="s">
        <v>2479</v>
      </c>
      <c r="C406" s="123"/>
      <c r="D406" s="123"/>
      <c r="E406" s="119"/>
      <c r="F406" s="119"/>
      <c r="G406" s="119">
        <f t="shared" si="10"/>
        <v>0</v>
      </c>
      <c r="H406" s="119">
        <f t="shared" si="10"/>
        <v>0</v>
      </c>
    </row>
    <row r="407" spans="1:8">
      <c r="A407" s="546" t="s">
        <v>2480</v>
      </c>
      <c r="B407" s="548" t="s">
        <v>2481</v>
      </c>
      <c r="C407" s="123"/>
      <c r="D407" s="123"/>
      <c r="E407" s="119"/>
      <c r="F407" s="119"/>
      <c r="G407" s="119">
        <f t="shared" ref="G407:H505" si="11">C407+E407</f>
        <v>0</v>
      </c>
      <c r="H407" s="119">
        <f t="shared" si="11"/>
        <v>0</v>
      </c>
    </row>
    <row r="408" spans="1:8">
      <c r="A408" s="546" t="s">
        <v>2482</v>
      </c>
      <c r="B408" s="548" t="s">
        <v>2483</v>
      </c>
      <c r="C408" s="123"/>
      <c r="D408" s="123"/>
      <c r="E408" s="119"/>
      <c r="F408" s="119"/>
      <c r="G408" s="119">
        <f t="shared" si="11"/>
        <v>0</v>
      </c>
      <c r="H408" s="119">
        <f t="shared" si="11"/>
        <v>0</v>
      </c>
    </row>
    <row r="409" spans="1:8">
      <c r="A409" s="542" t="s">
        <v>2484</v>
      </c>
      <c r="B409" s="543" t="s">
        <v>2485</v>
      </c>
      <c r="C409" s="123">
        <v>1</v>
      </c>
      <c r="D409" s="123">
        <v>53</v>
      </c>
      <c r="E409" s="119">
        <v>506</v>
      </c>
      <c r="F409" s="119">
        <v>541</v>
      </c>
      <c r="G409" s="119">
        <f t="shared" si="11"/>
        <v>507</v>
      </c>
      <c r="H409" s="119">
        <f t="shared" si="11"/>
        <v>594</v>
      </c>
    </row>
    <row r="410" spans="1:8">
      <c r="A410" s="542" t="s">
        <v>2486</v>
      </c>
      <c r="B410" s="543" t="s">
        <v>2487</v>
      </c>
      <c r="C410" s="123">
        <v>1</v>
      </c>
      <c r="D410" s="123">
        <v>93</v>
      </c>
      <c r="E410" s="119">
        <v>544</v>
      </c>
      <c r="F410" s="119">
        <v>896</v>
      </c>
      <c r="G410" s="119">
        <f t="shared" si="11"/>
        <v>545</v>
      </c>
      <c r="H410" s="119">
        <f t="shared" si="11"/>
        <v>989</v>
      </c>
    </row>
    <row r="411" spans="1:8">
      <c r="A411" s="542" t="s">
        <v>2488</v>
      </c>
      <c r="B411" s="543" t="s">
        <v>2489</v>
      </c>
      <c r="C411" s="123">
        <v>0</v>
      </c>
      <c r="D411" s="123">
        <v>118</v>
      </c>
      <c r="E411" s="119">
        <v>1175</v>
      </c>
      <c r="F411" s="119">
        <v>1230</v>
      </c>
      <c r="G411" s="119">
        <f t="shared" si="11"/>
        <v>1175</v>
      </c>
      <c r="H411" s="119">
        <f t="shared" si="11"/>
        <v>1348</v>
      </c>
    </row>
    <row r="412" spans="1:8" ht="38.25">
      <c r="A412" s="553" t="s">
        <v>2490</v>
      </c>
      <c r="B412" s="554" t="s">
        <v>2491</v>
      </c>
      <c r="C412" s="123">
        <v>689</v>
      </c>
      <c r="D412" s="123">
        <v>138</v>
      </c>
      <c r="E412" s="119">
        <v>661</v>
      </c>
      <c r="F412" s="119">
        <v>452</v>
      </c>
      <c r="G412" s="119">
        <f t="shared" si="11"/>
        <v>1350</v>
      </c>
      <c r="H412" s="119">
        <f t="shared" si="11"/>
        <v>590</v>
      </c>
    </row>
    <row r="413" spans="1:8">
      <c r="A413" s="546" t="s">
        <v>2554</v>
      </c>
      <c r="B413" s="548" t="s">
        <v>2555</v>
      </c>
      <c r="C413" s="123">
        <v>515</v>
      </c>
      <c r="D413" s="123">
        <v>217</v>
      </c>
      <c r="E413" s="119">
        <v>927</v>
      </c>
      <c r="F413" s="119">
        <v>691</v>
      </c>
      <c r="G413" s="119">
        <f t="shared" si="11"/>
        <v>1442</v>
      </c>
      <c r="H413" s="119">
        <f t="shared" si="11"/>
        <v>908</v>
      </c>
    </row>
    <row r="414" spans="1:8">
      <c r="A414" s="546" t="s">
        <v>2556</v>
      </c>
      <c r="B414" s="548" t="s">
        <v>2557</v>
      </c>
      <c r="C414" s="123">
        <v>0</v>
      </c>
      <c r="D414" s="123"/>
      <c r="E414" s="119">
        <v>0</v>
      </c>
      <c r="F414" s="119"/>
      <c r="G414" s="119">
        <f t="shared" si="11"/>
        <v>0</v>
      </c>
      <c r="H414" s="119">
        <f t="shared" si="11"/>
        <v>0</v>
      </c>
    </row>
    <row r="415" spans="1:8" ht="25.5">
      <c r="A415" s="542" t="s">
        <v>2492</v>
      </c>
      <c r="B415" s="543" t="s">
        <v>2493</v>
      </c>
      <c r="C415" s="123">
        <v>689</v>
      </c>
      <c r="D415" s="123">
        <v>138</v>
      </c>
      <c r="E415" s="119">
        <v>662</v>
      </c>
      <c r="F415" s="119">
        <v>452</v>
      </c>
      <c r="G415" s="119">
        <f t="shared" si="11"/>
        <v>1351</v>
      </c>
      <c r="H415" s="119">
        <f t="shared" si="11"/>
        <v>590</v>
      </c>
    </row>
    <row r="416" spans="1:8">
      <c r="A416" s="542" t="s">
        <v>2494</v>
      </c>
      <c r="B416" s="543" t="s">
        <v>2495</v>
      </c>
      <c r="C416" s="123">
        <v>258</v>
      </c>
      <c r="D416" s="123">
        <v>95</v>
      </c>
      <c r="E416" s="119">
        <v>131</v>
      </c>
      <c r="F416" s="119">
        <v>166</v>
      </c>
      <c r="G416" s="119">
        <f t="shared" si="11"/>
        <v>389</v>
      </c>
      <c r="H416" s="119">
        <f t="shared" si="11"/>
        <v>261</v>
      </c>
    </row>
    <row r="417" spans="1:8">
      <c r="A417" s="542" t="s">
        <v>2496</v>
      </c>
      <c r="B417" s="543" t="s">
        <v>2497</v>
      </c>
      <c r="C417" s="123">
        <v>264</v>
      </c>
      <c r="D417" s="123">
        <v>78</v>
      </c>
      <c r="E417" s="119">
        <v>211</v>
      </c>
      <c r="F417" s="119">
        <v>26</v>
      </c>
      <c r="G417" s="119">
        <f t="shared" si="11"/>
        <v>475</v>
      </c>
      <c r="H417" s="119">
        <f t="shared" si="11"/>
        <v>104</v>
      </c>
    </row>
    <row r="418" spans="1:8">
      <c r="A418" s="546" t="s">
        <v>2498</v>
      </c>
      <c r="B418" s="548" t="s">
        <v>2499</v>
      </c>
      <c r="C418" s="123">
        <v>54</v>
      </c>
      <c r="D418" s="123">
        <v>42</v>
      </c>
      <c r="E418" s="119">
        <v>1120</v>
      </c>
      <c r="F418" s="119">
        <v>1098</v>
      </c>
      <c r="G418" s="119">
        <f t="shared" si="11"/>
        <v>1174</v>
      </c>
      <c r="H418" s="119">
        <f t="shared" si="11"/>
        <v>1140</v>
      </c>
    </row>
    <row r="419" spans="1:8">
      <c r="A419" s="542" t="s">
        <v>2500</v>
      </c>
      <c r="B419" s="555" t="s">
        <v>2501</v>
      </c>
      <c r="C419" s="123"/>
      <c r="D419" s="123"/>
      <c r="E419" s="119"/>
      <c r="F419" s="119"/>
      <c r="G419" s="119">
        <f t="shared" si="11"/>
        <v>0</v>
      </c>
      <c r="H419" s="119">
        <f t="shared" si="11"/>
        <v>0</v>
      </c>
    </row>
    <row r="420" spans="1:8">
      <c r="A420" s="542" t="s">
        <v>2502</v>
      </c>
      <c r="B420" s="543" t="s">
        <v>2503</v>
      </c>
      <c r="C420" s="123">
        <v>121</v>
      </c>
      <c r="D420" s="123">
        <v>0</v>
      </c>
      <c r="E420" s="119">
        <v>369</v>
      </c>
      <c r="F420" s="119">
        <v>0</v>
      </c>
      <c r="G420" s="119">
        <f t="shared" si="11"/>
        <v>490</v>
      </c>
      <c r="H420" s="119">
        <f t="shared" si="11"/>
        <v>0</v>
      </c>
    </row>
    <row r="421" spans="1:8">
      <c r="A421" s="542" t="s">
        <v>2558</v>
      </c>
      <c r="B421" s="543" t="s">
        <v>2559</v>
      </c>
      <c r="C421" s="123">
        <v>0</v>
      </c>
      <c r="D421" s="123">
        <v>119</v>
      </c>
      <c r="E421" s="119">
        <v>1173</v>
      </c>
      <c r="F421" s="119">
        <v>1259</v>
      </c>
      <c r="G421" s="119">
        <f t="shared" si="11"/>
        <v>1173</v>
      </c>
      <c r="H421" s="119">
        <f t="shared" si="11"/>
        <v>1378</v>
      </c>
    </row>
    <row r="422" spans="1:8">
      <c r="A422" s="542" t="s">
        <v>2506</v>
      </c>
      <c r="B422" s="543" t="s">
        <v>2507</v>
      </c>
      <c r="C422" s="123">
        <v>0</v>
      </c>
      <c r="D422" s="123">
        <v>235</v>
      </c>
      <c r="E422" s="119">
        <v>2681</v>
      </c>
      <c r="F422" s="119">
        <v>2799</v>
      </c>
      <c r="G422" s="119">
        <f t="shared" si="11"/>
        <v>2681</v>
      </c>
      <c r="H422" s="119">
        <f t="shared" si="11"/>
        <v>3034</v>
      </c>
    </row>
    <row r="423" spans="1:8">
      <c r="A423" s="542" t="s">
        <v>2508</v>
      </c>
      <c r="B423" s="543" t="s">
        <v>2509</v>
      </c>
      <c r="C423" s="123">
        <v>0</v>
      </c>
      <c r="D423" s="123">
        <v>109</v>
      </c>
      <c r="E423" s="119">
        <v>1443</v>
      </c>
      <c r="F423" s="119">
        <v>1543</v>
      </c>
      <c r="G423" s="119">
        <f t="shared" si="11"/>
        <v>1443</v>
      </c>
      <c r="H423" s="119">
        <f t="shared" si="11"/>
        <v>1652</v>
      </c>
    </row>
    <row r="424" spans="1:8">
      <c r="A424" s="542" t="s">
        <v>2510</v>
      </c>
      <c r="B424" s="543" t="s">
        <v>2511</v>
      </c>
      <c r="C424" s="123">
        <v>328</v>
      </c>
      <c r="D424" s="123">
        <v>62</v>
      </c>
      <c r="E424" s="119">
        <v>279</v>
      </c>
      <c r="F424" s="119">
        <v>259</v>
      </c>
      <c r="G424" s="119">
        <f t="shared" si="11"/>
        <v>607</v>
      </c>
      <c r="H424" s="119">
        <f t="shared" si="11"/>
        <v>321</v>
      </c>
    </row>
    <row r="425" spans="1:8">
      <c r="A425" s="546" t="s">
        <v>2512</v>
      </c>
      <c r="B425" s="548" t="s">
        <v>2560</v>
      </c>
      <c r="C425" s="123">
        <v>84</v>
      </c>
      <c r="D425" s="123">
        <v>63</v>
      </c>
      <c r="E425" s="119">
        <v>124</v>
      </c>
      <c r="F425" s="119">
        <v>120</v>
      </c>
      <c r="G425" s="119">
        <f t="shared" si="11"/>
        <v>208</v>
      </c>
      <c r="H425" s="119">
        <f t="shared" si="11"/>
        <v>183</v>
      </c>
    </row>
    <row r="426" spans="1:8" ht="25.5">
      <c r="A426" s="546" t="s">
        <v>2561</v>
      </c>
      <c r="B426" s="548" t="s">
        <v>2562</v>
      </c>
      <c r="C426" s="123">
        <v>6421</v>
      </c>
      <c r="D426" s="123">
        <v>7630</v>
      </c>
      <c r="E426" s="119">
        <v>9564</v>
      </c>
      <c r="F426" s="119">
        <v>9173</v>
      </c>
      <c r="G426" s="119">
        <f t="shared" si="11"/>
        <v>15985</v>
      </c>
      <c r="H426" s="119">
        <f t="shared" si="11"/>
        <v>16803</v>
      </c>
    </row>
    <row r="427" spans="1:8" ht="38.25">
      <c r="A427" s="541" t="s">
        <v>2516</v>
      </c>
      <c r="B427" s="510" t="s">
        <v>2517</v>
      </c>
      <c r="C427" s="123">
        <v>31</v>
      </c>
      <c r="D427" s="123">
        <v>106</v>
      </c>
      <c r="E427" s="119">
        <v>20</v>
      </c>
      <c r="F427" s="119">
        <v>37</v>
      </c>
      <c r="G427" s="119">
        <f t="shared" si="11"/>
        <v>51</v>
      </c>
      <c r="H427" s="119">
        <f t="shared" si="11"/>
        <v>143</v>
      </c>
    </row>
    <row r="428" spans="1:8" ht="38.25">
      <c r="A428" s="541" t="s">
        <v>2518</v>
      </c>
      <c r="B428" s="510" t="s">
        <v>2519</v>
      </c>
      <c r="C428" s="123">
        <v>0</v>
      </c>
      <c r="D428" s="123">
        <v>1</v>
      </c>
      <c r="E428" s="119">
        <v>5</v>
      </c>
      <c r="F428" s="119">
        <v>10</v>
      </c>
      <c r="G428" s="119">
        <f t="shared" si="11"/>
        <v>5</v>
      </c>
      <c r="H428" s="119">
        <f t="shared" si="11"/>
        <v>11</v>
      </c>
    </row>
    <row r="429" spans="1:8" ht="25.5">
      <c r="A429" s="541" t="s">
        <v>2520</v>
      </c>
      <c r="B429" s="556" t="s">
        <v>2521</v>
      </c>
      <c r="C429" s="123"/>
      <c r="D429" s="123"/>
      <c r="E429" s="119"/>
      <c r="F429" s="119"/>
      <c r="G429" s="119">
        <f t="shared" si="11"/>
        <v>0</v>
      </c>
      <c r="H429" s="119">
        <f t="shared" si="11"/>
        <v>0</v>
      </c>
    </row>
    <row r="430" spans="1:8" ht="25.5">
      <c r="A430" s="557" t="s">
        <v>2524</v>
      </c>
      <c r="B430" s="522" t="s">
        <v>2525</v>
      </c>
      <c r="C430" s="123"/>
      <c r="D430" s="123"/>
      <c r="E430" s="119"/>
      <c r="F430" s="119"/>
      <c r="G430" s="119">
        <f t="shared" si="11"/>
        <v>0</v>
      </c>
      <c r="H430" s="119">
        <f t="shared" si="11"/>
        <v>0</v>
      </c>
    </row>
    <row r="431" spans="1:8">
      <c r="A431" s="557" t="s">
        <v>2522</v>
      </c>
      <c r="B431" s="522" t="s">
        <v>2563</v>
      </c>
      <c r="C431" s="123">
        <v>0</v>
      </c>
      <c r="D431" s="123">
        <v>0</v>
      </c>
      <c r="E431" s="119">
        <v>0</v>
      </c>
      <c r="F431" s="119">
        <v>5</v>
      </c>
      <c r="G431" s="119">
        <f t="shared" si="11"/>
        <v>0</v>
      </c>
      <c r="H431" s="119">
        <f t="shared" si="11"/>
        <v>5</v>
      </c>
    </row>
    <row r="432" spans="1:8">
      <c r="A432" s="557" t="s">
        <v>2564</v>
      </c>
      <c r="B432" s="522" t="s">
        <v>2565</v>
      </c>
      <c r="C432" s="558">
        <v>27</v>
      </c>
      <c r="D432" s="558">
        <v>24</v>
      </c>
      <c r="E432" s="442">
        <v>15</v>
      </c>
      <c r="F432" s="442">
        <v>3</v>
      </c>
      <c r="G432" s="119">
        <f t="shared" si="11"/>
        <v>42</v>
      </c>
      <c r="H432" s="119">
        <f t="shared" si="11"/>
        <v>27</v>
      </c>
    </row>
    <row r="433" spans="1:9">
      <c r="A433" s="557" t="s">
        <v>2566</v>
      </c>
      <c r="B433" s="522" t="s">
        <v>2567</v>
      </c>
      <c r="C433" s="558">
        <v>325</v>
      </c>
      <c r="D433" s="558">
        <v>60</v>
      </c>
      <c r="E433" s="442">
        <v>15</v>
      </c>
      <c r="F433" s="442">
        <v>5</v>
      </c>
      <c r="G433" s="119">
        <f t="shared" si="11"/>
        <v>340</v>
      </c>
      <c r="H433" s="119">
        <f t="shared" si="11"/>
        <v>65</v>
      </c>
    </row>
    <row r="434" spans="1:9" ht="25.5">
      <c r="A434" s="541" t="s">
        <v>2526</v>
      </c>
      <c r="B434" s="510" t="s">
        <v>2527</v>
      </c>
      <c r="C434" s="123">
        <v>47</v>
      </c>
      <c r="D434" s="123">
        <v>639</v>
      </c>
      <c r="E434" s="119">
        <v>8861</v>
      </c>
      <c r="F434" s="119">
        <v>9257</v>
      </c>
      <c r="G434" s="119">
        <f t="shared" si="11"/>
        <v>8908</v>
      </c>
      <c r="H434" s="119">
        <f t="shared" si="11"/>
        <v>9896</v>
      </c>
    </row>
    <row r="435" spans="1:9" ht="19.5" customHeight="1">
      <c r="A435" s="737" t="s">
        <v>1871</v>
      </c>
      <c r="B435" s="738"/>
      <c r="C435" s="559">
        <f t="shared" ref="C435:H435" si="12">SUM(C238:C434)</f>
        <v>107121</v>
      </c>
      <c r="D435" s="559">
        <f t="shared" si="12"/>
        <v>103839</v>
      </c>
      <c r="E435" s="559">
        <f t="shared" si="12"/>
        <v>131397</v>
      </c>
      <c r="F435" s="559">
        <f t="shared" si="12"/>
        <v>128518</v>
      </c>
      <c r="G435" s="559">
        <f t="shared" si="12"/>
        <v>238518</v>
      </c>
      <c r="H435" s="559">
        <f t="shared" si="12"/>
        <v>232357</v>
      </c>
      <c r="I435" s="560">
        <f>H435/G435</f>
        <v>0.97416966434399077</v>
      </c>
    </row>
    <row r="436" spans="1:9" ht="14.25">
      <c r="A436" s="739"/>
      <c r="B436" s="740"/>
      <c r="C436" s="740"/>
      <c r="D436" s="740"/>
      <c r="E436" s="740"/>
      <c r="F436" s="740"/>
      <c r="G436" s="740"/>
      <c r="H436" s="741"/>
    </row>
    <row r="437" spans="1:9" ht="30.75" customHeight="1">
      <c r="A437" s="734" t="s">
        <v>1872</v>
      </c>
      <c r="B437" s="742"/>
      <c r="C437" s="742"/>
      <c r="D437" s="742"/>
      <c r="E437" s="742"/>
      <c r="F437" s="742"/>
      <c r="G437" s="742"/>
      <c r="H437" s="743"/>
    </row>
    <row r="438" spans="1:9">
      <c r="A438" s="561">
        <v>90001</v>
      </c>
      <c r="B438" s="562" t="s">
        <v>2234</v>
      </c>
      <c r="C438" s="123">
        <v>1321</v>
      </c>
      <c r="D438" s="123">
        <v>1332</v>
      </c>
      <c r="E438" s="123">
        <v>0</v>
      </c>
      <c r="F438" s="123">
        <v>1</v>
      </c>
      <c r="G438" s="119">
        <f t="shared" si="11"/>
        <v>1321</v>
      </c>
      <c r="H438" s="119">
        <f t="shared" si="11"/>
        <v>1333</v>
      </c>
    </row>
    <row r="439" spans="1:9">
      <c r="A439" s="561">
        <v>90004</v>
      </c>
      <c r="B439" s="563" t="s">
        <v>2237</v>
      </c>
      <c r="C439" s="123">
        <v>81</v>
      </c>
      <c r="D439" s="123">
        <v>0</v>
      </c>
      <c r="E439" s="123">
        <v>8</v>
      </c>
      <c r="F439" s="123">
        <v>0</v>
      </c>
      <c r="G439" s="119">
        <f t="shared" si="11"/>
        <v>89</v>
      </c>
      <c r="H439" s="119">
        <f t="shared" si="11"/>
        <v>0</v>
      </c>
    </row>
    <row r="440" spans="1:9" ht="25.5">
      <c r="A440" s="561">
        <v>90005</v>
      </c>
      <c r="B440" s="563" t="s">
        <v>2238</v>
      </c>
      <c r="C440" s="123">
        <v>6</v>
      </c>
      <c r="D440" s="123">
        <v>0</v>
      </c>
      <c r="E440" s="123">
        <v>1</v>
      </c>
      <c r="F440" s="123">
        <v>0</v>
      </c>
      <c r="G440" s="119">
        <f t="shared" si="11"/>
        <v>7</v>
      </c>
      <c r="H440" s="119">
        <f t="shared" si="11"/>
        <v>0</v>
      </c>
    </row>
    <row r="441" spans="1:9">
      <c r="A441" s="561">
        <v>90010</v>
      </c>
      <c r="B441" s="564" t="s">
        <v>2243</v>
      </c>
      <c r="C441" s="123">
        <v>0</v>
      </c>
      <c r="D441" s="123">
        <v>0</v>
      </c>
      <c r="E441" s="123">
        <v>0</v>
      </c>
      <c r="F441" s="123">
        <v>0</v>
      </c>
      <c r="G441" s="119">
        <f t="shared" si="11"/>
        <v>0</v>
      </c>
      <c r="H441" s="119">
        <f t="shared" si="11"/>
        <v>0</v>
      </c>
    </row>
    <row r="442" spans="1:9">
      <c r="A442" s="561">
        <v>90011</v>
      </c>
      <c r="B442" s="564" t="s">
        <v>2244</v>
      </c>
      <c r="C442" s="123">
        <v>1257</v>
      </c>
      <c r="D442" s="123">
        <v>1558</v>
      </c>
      <c r="E442" s="123">
        <v>4</v>
      </c>
      <c r="F442" s="123">
        <v>30</v>
      </c>
      <c r="G442" s="119">
        <f t="shared" si="11"/>
        <v>1261</v>
      </c>
      <c r="H442" s="119">
        <f t="shared" si="11"/>
        <v>1588</v>
      </c>
    </row>
    <row r="443" spans="1:9">
      <c r="A443" s="561">
        <v>90012</v>
      </c>
      <c r="B443" s="562" t="s">
        <v>2245</v>
      </c>
      <c r="C443" s="123">
        <v>81</v>
      </c>
      <c r="D443" s="123">
        <v>0</v>
      </c>
      <c r="E443" s="123">
        <v>8</v>
      </c>
      <c r="F443" s="123">
        <v>0</v>
      </c>
      <c r="G443" s="119">
        <f t="shared" si="11"/>
        <v>89</v>
      </c>
      <c r="H443" s="119">
        <f t="shared" si="11"/>
        <v>0</v>
      </c>
    </row>
    <row r="444" spans="1:9">
      <c r="A444" s="561">
        <v>90013</v>
      </c>
      <c r="B444" s="562" t="s">
        <v>2246</v>
      </c>
      <c r="C444" s="123">
        <v>1321</v>
      </c>
      <c r="D444" s="123">
        <v>1332</v>
      </c>
      <c r="E444" s="123">
        <v>1</v>
      </c>
      <c r="F444" s="123">
        <v>1</v>
      </c>
      <c r="G444" s="119">
        <f t="shared" si="11"/>
        <v>1322</v>
      </c>
      <c r="H444" s="119">
        <f t="shared" si="11"/>
        <v>1333</v>
      </c>
    </row>
    <row r="445" spans="1:9" ht="25.5">
      <c r="A445" s="561">
        <v>90014</v>
      </c>
      <c r="B445" s="562" t="s">
        <v>2247</v>
      </c>
      <c r="C445" s="123">
        <v>6</v>
      </c>
      <c r="D445" s="123">
        <v>0</v>
      </c>
      <c r="E445" s="123">
        <v>1</v>
      </c>
      <c r="F445" s="123">
        <v>0</v>
      </c>
      <c r="G445" s="119">
        <f t="shared" si="11"/>
        <v>7</v>
      </c>
      <c r="H445" s="119">
        <f t="shared" si="11"/>
        <v>0</v>
      </c>
    </row>
    <row r="446" spans="1:9" ht="25.5">
      <c r="A446" s="561">
        <v>90016</v>
      </c>
      <c r="B446" s="562" t="s">
        <v>2249</v>
      </c>
      <c r="C446" s="123">
        <v>1321</v>
      </c>
      <c r="D446" s="123">
        <v>1332</v>
      </c>
      <c r="E446" s="123">
        <v>1</v>
      </c>
      <c r="F446" s="123">
        <v>1</v>
      </c>
      <c r="G446" s="119">
        <f t="shared" si="11"/>
        <v>1322</v>
      </c>
      <c r="H446" s="119">
        <f t="shared" si="11"/>
        <v>1333</v>
      </c>
    </row>
    <row r="447" spans="1:9">
      <c r="A447" s="561">
        <v>90017</v>
      </c>
      <c r="B447" s="562" t="s">
        <v>2250</v>
      </c>
      <c r="C447" s="123">
        <v>81</v>
      </c>
      <c r="D447" s="123">
        <v>0</v>
      </c>
      <c r="E447" s="123">
        <v>8</v>
      </c>
      <c r="F447" s="123">
        <v>0</v>
      </c>
      <c r="G447" s="119">
        <f t="shared" si="11"/>
        <v>89</v>
      </c>
      <c r="H447" s="119">
        <f t="shared" si="11"/>
        <v>0</v>
      </c>
    </row>
    <row r="448" spans="1:9">
      <c r="A448" s="561">
        <v>90018</v>
      </c>
      <c r="B448" s="562" t="s">
        <v>2251</v>
      </c>
      <c r="C448" s="123">
        <v>0</v>
      </c>
      <c r="D448" s="123">
        <v>0</v>
      </c>
      <c r="E448" s="123">
        <v>0</v>
      </c>
      <c r="F448" s="123">
        <v>0</v>
      </c>
      <c r="G448" s="119">
        <f t="shared" si="11"/>
        <v>0</v>
      </c>
      <c r="H448" s="119">
        <f t="shared" si="11"/>
        <v>0</v>
      </c>
    </row>
    <row r="449" spans="1:8">
      <c r="A449" s="561">
        <v>90019</v>
      </c>
      <c r="B449" s="562" t="s">
        <v>2252</v>
      </c>
      <c r="C449" s="123">
        <v>1321</v>
      </c>
      <c r="D449" s="123">
        <v>1332</v>
      </c>
      <c r="E449" s="123">
        <v>0</v>
      </c>
      <c r="F449" s="123">
        <v>1</v>
      </c>
      <c r="G449" s="119">
        <f t="shared" si="11"/>
        <v>1321</v>
      </c>
      <c r="H449" s="119">
        <f t="shared" si="11"/>
        <v>1333</v>
      </c>
    </row>
    <row r="450" spans="1:8">
      <c r="A450" s="561">
        <v>90020</v>
      </c>
      <c r="B450" s="565" t="s">
        <v>2568</v>
      </c>
      <c r="C450" s="123">
        <v>8</v>
      </c>
      <c r="D450" s="123">
        <v>0</v>
      </c>
      <c r="E450" s="123">
        <v>1</v>
      </c>
      <c r="F450" s="123">
        <v>0</v>
      </c>
      <c r="G450" s="119">
        <f t="shared" si="11"/>
        <v>9</v>
      </c>
      <c r="H450" s="119">
        <f t="shared" si="11"/>
        <v>0</v>
      </c>
    </row>
    <row r="451" spans="1:8">
      <c r="A451" s="561">
        <v>90021</v>
      </c>
      <c r="B451" s="565" t="s">
        <v>2569</v>
      </c>
      <c r="C451" s="123">
        <v>0</v>
      </c>
      <c r="D451" s="123">
        <v>0</v>
      </c>
      <c r="E451" s="123">
        <v>0</v>
      </c>
      <c r="F451" s="123">
        <v>0</v>
      </c>
      <c r="G451" s="119">
        <f t="shared" si="11"/>
        <v>0</v>
      </c>
      <c r="H451" s="119">
        <f t="shared" si="11"/>
        <v>0</v>
      </c>
    </row>
    <row r="452" spans="1:8">
      <c r="A452" s="561">
        <v>90022</v>
      </c>
      <c r="B452" s="562" t="s">
        <v>2255</v>
      </c>
      <c r="C452" s="123">
        <v>3</v>
      </c>
      <c r="D452" s="123">
        <v>1</v>
      </c>
      <c r="E452" s="123">
        <v>0</v>
      </c>
      <c r="F452" s="123">
        <v>0</v>
      </c>
      <c r="G452" s="119">
        <f t="shared" si="11"/>
        <v>3</v>
      </c>
      <c r="H452" s="119">
        <f t="shared" si="11"/>
        <v>1</v>
      </c>
    </row>
    <row r="453" spans="1:8">
      <c r="A453" s="561">
        <v>90023</v>
      </c>
      <c r="B453" s="562" t="s">
        <v>2256</v>
      </c>
      <c r="C453" s="123">
        <v>15</v>
      </c>
      <c r="D453" s="123">
        <v>5</v>
      </c>
      <c r="E453" s="123">
        <v>0</v>
      </c>
      <c r="F453" s="123">
        <v>0</v>
      </c>
      <c r="G453" s="119">
        <f t="shared" si="11"/>
        <v>15</v>
      </c>
      <c r="H453" s="119">
        <f t="shared" si="11"/>
        <v>5</v>
      </c>
    </row>
    <row r="454" spans="1:8">
      <c r="A454" s="561">
        <v>90028</v>
      </c>
      <c r="B454" s="565" t="s">
        <v>2570</v>
      </c>
      <c r="C454" s="123">
        <v>495</v>
      </c>
      <c r="D454" s="123">
        <v>409</v>
      </c>
      <c r="E454" s="123">
        <v>0</v>
      </c>
      <c r="F454" s="123">
        <v>0</v>
      </c>
      <c r="G454" s="119">
        <f t="shared" si="11"/>
        <v>495</v>
      </c>
      <c r="H454" s="119">
        <f t="shared" si="11"/>
        <v>409</v>
      </c>
    </row>
    <row r="455" spans="1:8" ht="25.5">
      <c r="A455" s="561">
        <v>90035</v>
      </c>
      <c r="B455" s="565" t="s">
        <v>2571</v>
      </c>
      <c r="C455" s="123">
        <v>1</v>
      </c>
      <c r="D455" s="123">
        <v>1</v>
      </c>
      <c r="E455" s="123">
        <v>0</v>
      </c>
      <c r="F455" s="123">
        <v>0</v>
      </c>
      <c r="G455" s="119">
        <f t="shared" si="11"/>
        <v>1</v>
      </c>
      <c r="H455" s="119">
        <f t="shared" si="11"/>
        <v>1</v>
      </c>
    </row>
    <row r="456" spans="1:8">
      <c r="A456" s="561">
        <v>90038</v>
      </c>
      <c r="B456" s="562" t="s">
        <v>2271</v>
      </c>
      <c r="C456" s="123">
        <v>81</v>
      </c>
      <c r="D456" s="123">
        <v>0</v>
      </c>
      <c r="E456" s="123">
        <v>8</v>
      </c>
      <c r="F456" s="123">
        <v>0</v>
      </c>
      <c r="G456" s="119">
        <f t="shared" si="11"/>
        <v>89</v>
      </c>
      <c r="H456" s="119">
        <f t="shared" si="11"/>
        <v>0</v>
      </c>
    </row>
    <row r="457" spans="1:8">
      <c r="A457" s="561">
        <v>90039</v>
      </c>
      <c r="B457" s="565" t="s">
        <v>2572</v>
      </c>
      <c r="C457" s="123">
        <v>495</v>
      </c>
      <c r="D457" s="123">
        <v>409</v>
      </c>
      <c r="E457" s="123">
        <v>0</v>
      </c>
      <c r="F457" s="123">
        <v>0</v>
      </c>
      <c r="G457" s="119">
        <f t="shared" si="11"/>
        <v>495</v>
      </c>
      <c r="H457" s="119">
        <f t="shared" si="11"/>
        <v>409</v>
      </c>
    </row>
    <row r="458" spans="1:8">
      <c r="A458" s="561">
        <v>90043</v>
      </c>
      <c r="B458" s="565" t="s">
        <v>2573</v>
      </c>
      <c r="C458" s="123">
        <v>499</v>
      </c>
      <c r="D458" s="123">
        <v>409</v>
      </c>
      <c r="E458" s="123">
        <v>0</v>
      </c>
      <c r="F458" s="123">
        <v>0</v>
      </c>
      <c r="G458" s="119">
        <f t="shared" si="11"/>
        <v>499</v>
      </c>
      <c r="H458" s="119">
        <f t="shared" si="11"/>
        <v>409</v>
      </c>
    </row>
    <row r="459" spans="1:8" ht="25.5">
      <c r="A459" s="561">
        <v>90045</v>
      </c>
      <c r="B459" s="565" t="s">
        <v>2574</v>
      </c>
      <c r="C459" s="123">
        <v>0</v>
      </c>
      <c r="D459" s="123">
        <v>0</v>
      </c>
      <c r="E459" s="123">
        <v>0</v>
      </c>
      <c r="F459" s="123">
        <v>0</v>
      </c>
      <c r="G459" s="119">
        <f t="shared" si="11"/>
        <v>0</v>
      </c>
      <c r="H459" s="119">
        <f t="shared" si="11"/>
        <v>0</v>
      </c>
    </row>
    <row r="460" spans="1:8">
      <c r="A460" s="561">
        <v>90050</v>
      </c>
      <c r="B460" s="562" t="s">
        <v>2282</v>
      </c>
      <c r="C460" s="123">
        <v>1321</v>
      </c>
      <c r="D460" s="123">
        <v>1332</v>
      </c>
      <c r="E460" s="123">
        <v>0</v>
      </c>
      <c r="F460" s="123">
        <v>1</v>
      </c>
      <c r="G460" s="119">
        <f t="shared" si="11"/>
        <v>1321</v>
      </c>
      <c r="H460" s="119">
        <f t="shared" si="11"/>
        <v>1333</v>
      </c>
    </row>
    <row r="461" spans="1:8">
      <c r="A461" s="561">
        <v>90051</v>
      </c>
      <c r="B461" s="562" t="s">
        <v>2283</v>
      </c>
      <c r="C461" s="123">
        <v>1321</v>
      </c>
      <c r="D461" s="123">
        <v>1328</v>
      </c>
      <c r="E461" s="123">
        <v>0</v>
      </c>
      <c r="F461" s="123">
        <v>1</v>
      </c>
      <c r="G461" s="119">
        <f t="shared" si="11"/>
        <v>1321</v>
      </c>
      <c r="H461" s="119">
        <f t="shared" si="11"/>
        <v>1329</v>
      </c>
    </row>
    <row r="462" spans="1:8">
      <c r="A462" s="561">
        <v>90052</v>
      </c>
      <c r="B462" s="562" t="s">
        <v>2284</v>
      </c>
      <c r="C462" s="123">
        <v>1320</v>
      </c>
      <c r="D462" s="123">
        <v>1332</v>
      </c>
      <c r="E462" s="123">
        <v>0</v>
      </c>
      <c r="F462" s="123">
        <v>1</v>
      </c>
      <c r="G462" s="119">
        <f t="shared" si="11"/>
        <v>1320</v>
      </c>
      <c r="H462" s="119">
        <f t="shared" si="11"/>
        <v>1333</v>
      </c>
    </row>
    <row r="463" spans="1:8" ht="38.25">
      <c r="A463" s="561">
        <v>90057</v>
      </c>
      <c r="B463" s="562" t="s">
        <v>2289</v>
      </c>
      <c r="C463" s="123">
        <v>18</v>
      </c>
      <c r="D463" s="123">
        <v>24</v>
      </c>
      <c r="E463" s="123">
        <v>0</v>
      </c>
      <c r="F463" s="123">
        <v>0</v>
      </c>
      <c r="G463" s="119">
        <f t="shared" si="11"/>
        <v>18</v>
      </c>
      <c r="H463" s="119">
        <f t="shared" si="11"/>
        <v>24</v>
      </c>
    </row>
    <row r="464" spans="1:8" ht="38.25">
      <c r="A464" s="561">
        <v>90058</v>
      </c>
      <c r="B464" s="562" t="s">
        <v>2290</v>
      </c>
      <c r="C464" s="123">
        <v>1</v>
      </c>
      <c r="D464" s="123">
        <v>0</v>
      </c>
      <c r="E464" s="123">
        <v>0</v>
      </c>
      <c r="F464" s="123">
        <v>0</v>
      </c>
      <c r="G464" s="119">
        <f t="shared" si="11"/>
        <v>1</v>
      </c>
      <c r="H464" s="119">
        <f t="shared" si="11"/>
        <v>0</v>
      </c>
    </row>
    <row r="465" spans="1:8">
      <c r="A465" s="561">
        <v>90079</v>
      </c>
      <c r="B465" s="565" t="s">
        <v>2575</v>
      </c>
      <c r="C465" s="123">
        <v>0</v>
      </c>
      <c r="D465" s="123"/>
      <c r="E465" s="123">
        <v>0</v>
      </c>
      <c r="F465" s="123"/>
      <c r="G465" s="119">
        <f t="shared" si="11"/>
        <v>0</v>
      </c>
      <c r="H465" s="119">
        <f t="shared" si="11"/>
        <v>0</v>
      </c>
    </row>
    <row r="466" spans="1:8" ht="25.5">
      <c r="A466" s="561">
        <v>90097</v>
      </c>
      <c r="B466" s="565" t="s">
        <v>2576</v>
      </c>
      <c r="C466" s="123">
        <v>0</v>
      </c>
      <c r="D466" s="123"/>
      <c r="E466" s="123">
        <v>0</v>
      </c>
      <c r="F466" s="123"/>
      <c r="G466" s="119">
        <f t="shared" si="11"/>
        <v>0</v>
      </c>
      <c r="H466" s="119">
        <f t="shared" si="11"/>
        <v>0</v>
      </c>
    </row>
    <row r="467" spans="1:8" ht="25.5">
      <c r="A467" s="566">
        <v>90106</v>
      </c>
      <c r="B467" s="567" t="s">
        <v>2318</v>
      </c>
      <c r="C467" s="123">
        <v>0</v>
      </c>
      <c r="D467" s="123"/>
      <c r="E467" s="123">
        <v>0</v>
      </c>
      <c r="F467" s="123"/>
      <c r="G467" s="119">
        <f t="shared" si="11"/>
        <v>0</v>
      </c>
      <c r="H467" s="119">
        <f t="shared" si="11"/>
        <v>0</v>
      </c>
    </row>
    <row r="468" spans="1:8" ht="25.5">
      <c r="A468" s="566">
        <v>90107</v>
      </c>
      <c r="B468" s="567" t="s">
        <v>2319</v>
      </c>
      <c r="C468" s="123">
        <v>0</v>
      </c>
      <c r="D468" s="123"/>
      <c r="E468" s="123">
        <v>0</v>
      </c>
      <c r="F468" s="123"/>
      <c r="G468" s="119">
        <f t="shared" si="11"/>
        <v>0</v>
      </c>
      <c r="H468" s="119">
        <f t="shared" si="11"/>
        <v>0</v>
      </c>
    </row>
    <row r="469" spans="1:8" ht="25.5">
      <c r="A469" s="566">
        <v>90108</v>
      </c>
      <c r="B469" s="567" t="s">
        <v>2320</v>
      </c>
      <c r="C469" s="123">
        <v>0</v>
      </c>
      <c r="D469" s="123"/>
      <c r="E469" s="123">
        <v>0</v>
      </c>
      <c r="F469" s="123"/>
      <c r="G469" s="119">
        <f t="shared" si="11"/>
        <v>0</v>
      </c>
      <c r="H469" s="119">
        <f t="shared" si="11"/>
        <v>0</v>
      </c>
    </row>
    <row r="470" spans="1:8">
      <c r="A470" s="566">
        <v>90109</v>
      </c>
      <c r="B470" s="567" t="s">
        <v>2321</v>
      </c>
      <c r="C470" s="123">
        <v>0</v>
      </c>
      <c r="D470" s="123"/>
      <c r="E470" s="123">
        <v>0</v>
      </c>
      <c r="F470" s="123"/>
      <c r="G470" s="119">
        <f t="shared" si="11"/>
        <v>0</v>
      </c>
      <c r="H470" s="119">
        <f t="shared" si="11"/>
        <v>0</v>
      </c>
    </row>
    <row r="471" spans="1:8">
      <c r="A471" s="566">
        <v>90110</v>
      </c>
      <c r="B471" s="567" t="s">
        <v>2322</v>
      </c>
      <c r="C471" s="123">
        <v>0</v>
      </c>
      <c r="D471" s="123"/>
      <c r="E471" s="123">
        <v>0</v>
      </c>
      <c r="F471" s="123"/>
      <c r="G471" s="119">
        <f t="shared" si="11"/>
        <v>0</v>
      </c>
      <c r="H471" s="119">
        <f t="shared" si="11"/>
        <v>0</v>
      </c>
    </row>
    <row r="472" spans="1:8" ht="25.5">
      <c r="A472" s="566">
        <v>90111</v>
      </c>
      <c r="B472" s="567" t="s">
        <v>2323</v>
      </c>
      <c r="C472" s="123">
        <v>0</v>
      </c>
      <c r="D472" s="123"/>
      <c r="E472" s="123">
        <v>0</v>
      </c>
      <c r="F472" s="123"/>
      <c r="G472" s="119">
        <f t="shared" si="11"/>
        <v>0</v>
      </c>
      <c r="H472" s="119">
        <f t="shared" si="11"/>
        <v>0</v>
      </c>
    </row>
    <row r="473" spans="1:8">
      <c r="A473" s="566">
        <v>90112</v>
      </c>
      <c r="B473" s="567" t="s">
        <v>2324</v>
      </c>
      <c r="C473" s="123">
        <v>0</v>
      </c>
      <c r="D473" s="123"/>
      <c r="E473" s="123">
        <v>0</v>
      </c>
      <c r="F473" s="123"/>
      <c r="G473" s="119">
        <f t="shared" si="11"/>
        <v>0</v>
      </c>
      <c r="H473" s="119">
        <f t="shared" si="11"/>
        <v>0</v>
      </c>
    </row>
    <row r="474" spans="1:8" ht="25.5">
      <c r="A474" s="566">
        <v>90113</v>
      </c>
      <c r="B474" s="567" t="s">
        <v>2325</v>
      </c>
      <c r="C474" s="123">
        <v>81</v>
      </c>
      <c r="D474" s="123">
        <v>0</v>
      </c>
      <c r="E474" s="123">
        <v>8</v>
      </c>
      <c r="F474" s="123">
        <v>0</v>
      </c>
      <c r="G474" s="119">
        <f t="shared" si="11"/>
        <v>89</v>
      </c>
      <c r="H474" s="119">
        <f t="shared" si="11"/>
        <v>0</v>
      </c>
    </row>
    <row r="475" spans="1:8">
      <c r="A475" s="566">
        <v>90114</v>
      </c>
      <c r="B475" s="567" t="s">
        <v>2326</v>
      </c>
      <c r="C475" s="123">
        <v>0</v>
      </c>
      <c r="D475" s="123"/>
      <c r="E475" s="123">
        <v>0</v>
      </c>
      <c r="F475" s="123"/>
      <c r="G475" s="119">
        <f t="shared" si="11"/>
        <v>0</v>
      </c>
      <c r="H475" s="119">
        <f t="shared" si="11"/>
        <v>0</v>
      </c>
    </row>
    <row r="476" spans="1:8">
      <c r="A476" s="566">
        <v>90115</v>
      </c>
      <c r="B476" s="567" t="s">
        <v>2327</v>
      </c>
      <c r="C476" s="123">
        <v>0</v>
      </c>
      <c r="D476" s="123"/>
      <c r="E476" s="123">
        <v>0</v>
      </c>
      <c r="F476" s="123"/>
      <c r="G476" s="119">
        <f t="shared" si="11"/>
        <v>0</v>
      </c>
      <c r="H476" s="119">
        <f t="shared" si="11"/>
        <v>0</v>
      </c>
    </row>
    <row r="477" spans="1:8">
      <c r="A477" s="566">
        <v>90116</v>
      </c>
      <c r="B477" s="567" t="s">
        <v>2328</v>
      </c>
      <c r="C477" s="123">
        <v>81</v>
      </c>
      <c r="D477" s="123">
        <v>0</v>
      </c>
      <c r="E477" s="123">
        <v>8</v>
      </c>
      <c r="F477" s="123">
        <v>0</v>
      </c>
      <c r="G477" s="119">
        <f t="shared" si="11"/>
        <v>89</v>
      </c>
      <c r="H477" s="119">
        <f t="shared" si="11"/>
        <v>0</v>
      </c>
    </row>
    <row r="478" spans="1:8">
      <c r="A478" s="566">
        <v>90117</v>
      </c>
      <c r="B478" s="567" t="s">
        <v>2329</v>
      </c>
      <c r="C478" s="123">
        <v>0</v>
      </c>
      <c r="D478" s="123"/>
      <c r="E478" s="123">
        <v>0</v>
      </c>
      <c r="F478" s="123"/>
      <c r="G478" s="119">
        <f t="shared" si="11"/>
        <v>0</v>
      </c>
      <c r="H478" s="119">
        <f t="shared" si="11"/>
        <v>0</v>
      </c>
    </row>
    <row r="479" spans="1:8">
      <c r="A479" s="566">
        <v>90118</v>
      </c>
      <c r="B479" s="567" t="s">
        <v>2330</v>
      </c>
      <c r="C479" s="123">
        <v>0</v>
      </c>
      <c r="D479" s="123"/>
      <c r="E479" s="123">
        <v>0</v>
      </c>
      <c r="F479" s="123"/>
      <c r="G479" s="119">
        <f t="shared" si="11"/>
        <v>0</v>
      </c>
      <c r="H479" s="119">
        <f t="shared" si="11"/>
        <v>0</v>
      </c>
    </row>
    <row r="480" spans="1:8">
      <c r="A480" s="566">
        <v>90119</v>
      </c>
      <c r="B480" s="567" t="s">
        <v>2331</v>
      </c>
      <c r="C480" s="123">
        <v>81</v>
      </c>
      <c r="D480" s="123">
        <v>0</v>
      </c>
      <c r="E480" s="123">
        <v>8</v>
      </c>
      <c r="F480" s="123">
        <v>0</v>
      </c>
      <c r="G480" s="119">
        <f t="shared" si="11"/>
        <v>89</v>
      </c>
      <c r="H480" s="119">
        <f t="shared" si="11"/>
        <v>0</v>
      </c>
    </row>
    <row r="481" spans="1:8" ht="25.5">
      <c r="A481" s="566">
        <v>90120</v>
      </c>
      <c r="B481" s="567" t="s">
        <v>2332</v>
      </c>
      <c r="C481" s="123">
        <v>0</v>
      </c>
      <c r="D481" s="123"/>
      <c r="E481" s="123">
        <v>0</v>
      </c>
      <c r="F481" s="123"/>
      <c r="G481" s="119">
        <f t="shared" si="11"/>
        <v>0</v>
      </c>
      <c r="H481" s="119">
        <f t="shared" si="11"/>
        <v>0</v>
      </c>
    </row>
    <row r="482" spans="1:8">
      <c r="A482" s="566">
        <v>90201</v>
      </c>
      <c r="B482" s="567" t="s">
        <v>2334</v>
      </c>
      <c r="C482" s="123">
        <v>81</v>
      </c>
      <c r="D482" s="123">
        <v>0</v>
      </c>
      <c r="E482" s="123">
        <v>8</v>
      </c>
      <c r="F482" s="123">
        <v>0</v>
      </c>
      <c r="G482" s="119">
        <f t="shared" si="11"/>
        <v>89</v>
      </c>
      <c r="H482" s="119">
        <f t="shared" si="11"/>
        <v>0</v>
      </c>
    </row>
    <row r="483" spans="1:8">
      <c r="A483" s="566">
        <v>90202</v>
      </c>
      <c r="B483" s="567" t="s">
        <v>2335</v>
      </c>
      <c r="C483" s="123">
        <v>6</v>
      </c>
      <c r="D483" s="123">
        <v>0</v>
      </c>
      <c r="E483" s="123">
        <v>1</v>
      </c>
      <c r="F483" s="123">
        <v>0</v>
      </c>
      <c r="G483" s="119">
        <f t="shared" si="11"/>
        <v>7</v>
      </c>
      <c r="H483" s="119">
        <f t="shared" si="11"/>
        <v>0</v>
      </c>
    </row>
    <row r="484" spans="1:8" ht="38.25">
      <c r="A484" s="566">
        <v>90203</v>
      </c>
      <c r="B484" s="567" t="s">
        <v>2336</v>
      </c>
      <c r="C484" s="123">
        <v>81</v>
      </c>
      <c r="D484" s="123">
        <v>0</v>
      </c>
      <c r="E484" s="123">
        <v>8</v>
      </c>
      <c r="F484" s="123">
        <v>0</v>
      </c>
      <c r="G484" s="119">
        <f t="shared" si="11"/>
        <v>89</v>
      </c>
      <c r="H484" s="119">
        <f t="shared" si="11"/>
        <v>0</v>
      </c>
    </row>
    <row r="485" spans="1:8">
      <c r="A485" s="566">
        <v>90204</v>
      </c>
      <c r="B485" s="567" t="s">
        <v>2577</v>
      </c>
      <c r="C485" s="123">
        <v>0</v>
      </c>
      <c r="D485" s="123"/>
      <c r="E485" s="123">
        <v>0</v>
      </c>
      <c r="F485" s="123"/>
      <c r="G485" s="119">
        <f t="shared" si="11"/>
        <v>0</v>
      </c>
      <c r="H485" s="119">
        <f t="shared" si="11"/>
        <v>0</v>
      </c>
    </row>
    <row r="486" spans="1:8">
      <c r="A486" s="566">
        <v>90206</v>
      </c>
      <c r="B486" s="567" t="s">
        <v>2578</v>
      </c>
      <c r="C486" s="123">
        <v>0</v>
      </c>
      <c r="D486" s="123"/>
      <c r="E486" s="123">
        <v>0</v>
      </c>
      <c r="F486" s="123"/>
      <c r="G486" s="119">
        <f t="shared" si="11"/>
        <v>0</v>
      </c>
      <c r="H486" s="119">
        <f t="shared" si="11"/>
        <v>0</v>
      </c>
    </row>
    <row r="487" spans="1:8">
      <c r="A487" s="561">
        <v>90910</v>
      </c>
      <c r="B487" s="562" t="s">
        <v>2359</v>
      </c>
      <c r="C487" s="123">
        <v>0</v>
      </c>
      <c r="D487" s="123"/>
      <c r="E487" s="123">
        <v>0</v>
      </c>
      <c r="F487" s="123"/>
      <c r="G487" s="119">
        <f t="shared" si="11"/>
        <v>0</v>
      </c>
      <c r="H487" s="119">
        <f t="shared" si="11"/>
        <v>0</v>
      </c>
    </row>
    <row r="488" spans="1:8">
      <c r="A488" s="561">
        <v>90919</v>
      </c>
      <c r="B488" s="565" t="s">
        <v>2579</v>
      </c>
      <c r="C488" s="123">
        <v>0</v>
      </c>
      <c r="D488" s="123"/>
      <c r="E488" s="123">
        <v>0</v>
      </c>
      <c r="F488" s="123"/>
      <c r="G488" s="119">
        <f t="shared" si="11"/>
        <v>0</v>
      </c>
      <c r="H488" s="119">
        <f t="shared" si="11"/>
        <v>0</v>
      </c>
    </row>
    <row r="489" spans="1:8">
      <c r="A489" s="568">
        <v>96027</v>
      </c>
      <c r="B489" s="565" t="s">
        <v>2580</v>
      </c>
      <c r="C489" s="123">
        <v>0</v>
      </c>
      <c r="D489" s="123"/>
      <c r="E489" s="123">
        <v>0</v>
      </c>
      <c r="F489" s="123"/>
      <c r="G489" s="119">
        <f t="shared" si="11"/>
        <v>0</v>
      </c>
      <c r="H489" s="119">
        <f t="shared" si="11"/>
        <v>0</v>
      </c>
    </row>
    <row r="490" spans="1:8">
      <c r="A490" s="569">
        <v>600068</v>
      </c>
      <c r="B490" s="567" t="s">
        <v>2581</v>
      </c>
      <c r="C490" s="123">
        <v>0</v>
      </c>
      <c r="D490" s="123"/>
      <c r="E490" s="123">
        <v>0</v>
      </c>
      <c r="F490" s="123"/>
      <c r="G490" s="119">
        <f t="shared" si="11"/>
        <v>0</v>
      </c>
      <c r="H490" s="119">
        <f t="shared" si="11"/>
        <v>0</v>
      </c>
    </row>
    <row r="491" spans="1:8">
      <c r="A491" s="570" t="s">
        <v>2582</v>
      </c>
      <c r="B491" s="571" t="s">
        <v>2583</v>
      </c>
      <c r="C491" s="123">
        <v>4180</v>
      </c>
      <c r="D491" s="123">
        <v>3822</v>
      </c>
      <c r="E491" s="123">
        <v>127</v>
      </c>
      <c r="F491" s="123">
        <v>368</v>
      </c>
      <c r="G491" s="119">
        <f t="shared" si="11"/>
        <v>4307</v>
      </c>
      <c r="H491" s="119">
        <f t="shared" si="11"/>
        <v>4190</v>
      </c>
    </row>
    <row r="492" spans="1:8" ht="25.5">
      <c r="A492" s="572" t="s">
        <v>2584</v>
      </c>
      <c r="B492" s="573" t="s">
        <v>2585</v>
      </c>
      <c r="C492" s="123">
        <v>107</v>
      </c>
      <c r="D492" s="123">
        <v>121</v>
      </c>
      <c r="E492" s="123">
        <v>6</v>
      </c>
      <c r="F492" s="123">
        <v>16</v>
      </c>
      <c r="G492" s="119">
        <f t="shared" si="11"/>
        <v>113</v>
      </c>
      <c r="H492" s="119">
        <f t="shared" si="11"/>
        <v>137</v>
      </c>
    </row>
    <row r="493" spans="1:8" ht="25.5">
      <c r="A493" s="572" t="s">
        <v>2586</v>
      </c>
      <c r="B493" s="573" t="s">
        <v>2587</v>
      </c>
      <c r="C493" s="123">
        <v>0</v>
      </c>
      <c r="D493" s="123"/>
      <c r="E493" s="123">
        <v>0</v>
      </c>
      <c r="F493" s="123"/>
      <c r="G493" s="119">
        <f t="shared" si="11"/>
        <v>0</v>
      </c>
      <c r="H493" s="119">
        <f t="shared" si="11"/>
        <v>0</v>
      </c>
    </row>
    <row r="494" spans="1:8">
      <c r="A494" s="570" t="s">
        <v>2390</v>
      </c>
      <c r="B494" s="571" t="s">
        <v>2391</v>
      </c>
      <c r="C494" s="123">
        <v>0</v>
      </c>
      <c r="D494" s="123"/>
      <c r="E494" s="123">
        <v>0</v>
      </c>
      <c r="F494" s="123"/>
      <c r="G494" s="119">
        <f t="shared" si="11"/>
        <v>0</v>
      </c>
      <c r="H494" s="119">
        <f t="shared" si="11"/>
        <v>0</v>
      </c>
    </row>
    <row r="495" spans="1:8">
      <c r="A495" s="574" t="s">
        <v>2392</v>
      </c>
      <c r="B495" s="575" t="s">
        <v>2393</v>
      </c>
      <c r="C495" s="123">
        <v>4287</v>
      </c>
      <c r="D495" s="123">
        <v>3943</v>
      </c>
      <c r="E495" s="123">
        <v>133</v>
      </c>
      <c r="F495" s="123">
        <v>385</v>
      </c>
      <c r="G495" s="119">
        <f t="shared" si="11"/>
        <v>4420</v>
      </c>
      <c r="H495" s="119">
        <f t="shared" si="11"/>
        <v>4328</v>
      </c>
    </row>
    <row r="496" spans="1:8">
      <c r="A496" s="576" t="s">
        <v>2426</v>
      </c>
      <c r="B496" s="565" t="s">
        <v>2588</v>
      </c>
      <c r="C496" s="123">
        <v>5586</v>
      </c>
      <c r="D496" s="123">
        <v>5472</v>
      </c>
      <c r="E496" s="123">
        <v>151</v>
      </c>
      <c r="F496" s="123">
        <v>440</v>
      </c>
      <c r="G496" s="119">
        <f t="shared" si="11"/>
        <v>5737</v>
      </c>
      <c r="H496" s="119">
        <f t="shared" si="11"/>
        <v>5912</v>
      </c>
    </row>
    <row r="497" spans="1:8">
      <c r="A497" s="570" t="s">
        <v>2428</v>
      </c>
      <c r="B497" s="577" t="s">
        <v>2429</v>
      </c>
      <c r="C497" s="123">
        <v>81</v>
      </c>
      <c r="D497" s="123">
        <v>0</v>
      </c>
      <c r="E497" s="123">
        <v>8</v>
      </c>
      <c r="F497" s="123">
        <v>0</v>
      </c>
      <c r="G497" s="119">
        <f t="shared" si="11"/>
        <v>89</v>
      </c>
      <c r="H497" s="119">
        <f t="shared" si="11"/>
        <v>0</v>
      </c>
    </row>
    <row r="498" spans="1:8">
      <c r="A498" s="578" t="s">
        <v>2430</v>
      </c>
      <c r="B498" s="579" t="s">
        <v>2431</v>
      </c>
      <c r="C498" s="123">
        <v>0</v>
      </c>
      <c r="D498" s="123">
        <v>0</v>
      </c>
      <c r="E498" s="123">
        <v>0</v>
      </c>
      <c r="F498" s="123">
        <v>0</v>
      </c>
      <c r="G498" s="119">
        <f t="shared" si="11"/>
        <v>0</v>
      </c>
      <c r="H498" s="119">
        <f t="shared" si="11"/>
        <v>0</v>
      </c>
    </row>
    <row r="499" spans="1:8">
      <c r="A499" s="570" t="s">
        <v>2434</v>
      </c>
      <c r="B499" s="571" t="s">
        <v>2589</v>
      </c>
      <c r="C499" s="123">
        <v>81</v>
      </c>
      <c r="D499" s="123">
        <v>0</v>
      </c>
      <c r="E499" s="123">
        <v>8</v>
      </c>
      <c r="F499" s="123">
        <v>0</v>
      </c>
      <c r="G499" s="119">
        <f t="shared" si="11"/>
        <v>89</v>
      </c>
      <c r="H499" s="119">
        <f t="shared" si="11"/>
        <v>0</v>
      </c>
    </row>
    <row r="500" spans="1:8">
      <c r="A500" s="570" t="s">
        <v>2546</v>
      </c>
      <c r="B500" s="571" t="s">
        <v>2590</v>
      </c>
      <c r="C500" s="123">
        <v>81</v>
      </c>
      <c r="D500" s="123">
        <v>0</v>
      </c>
      <c r="E500" s="123">
        <v>8</v>
      </c>
      <c r="F500" s="123">
        <v>0</v>
      </c>
      <c r="G500" s="119">
        <f t="shared" si="11"/>
        <v>89</v>
      </c>
      <c r="H500" s="119">
        <f t="shared" si="11"/>
        <v>0</v>
      </c>
    </row>
    <row r="501" spans="1:8">
      <c r="A501" s="569" t="s">
        <v>2438</v>
      </c>
      <c r="B501" s="567" t="s">
        <v>2591</v>
      </c>
      <c r="C501" s="123">
        <v>0</v>
      </c>
      <c r="D501" s="123">
        <v>0</v>
      </c>
      <c r="E501" s="123">
        <v>0</v>
      </c>
      <c r="F501" s="123">
        <v>0</v>
      </c>
      <c r="G501" s="119">
        <f t="shared" si="11"/>
        <v>0</v>
      </c>
      <c r="H501" s="119">
        <f t="shared" si="11"/>
        <v>0</v>
      </c>
    </row>
    <row r="502" spans="1:8">
      <c r="A502" s="569" t="s">
        <v>2440</v>
      </c>
      <c r="B502" s="567" t="s">
        <v>2592</v>
      </c>
      <c r="C502" s="123">
        <v>0</v>
      </c>
      <c r="D502" s="123">
        <v>0</v>
      </c>
      <c r="E502" s="123">
        <v>0</v>
      </c>
      <c r="F502" s="123">
        <v>0</v>
      </c>
      <c r="G502" s="119">
        <f t="shared" si="11"/>
        <v>0</v>
      </c>
      <c r="H502" s="119">
        <f t="shared" si="11"/>
        <v>0</v>
      </c>
    </row>
    <row r="503" spans="1:8">
      <c r="A503" s="580" t="s">
        <v>2442</v>
      </c>
      <c r="B503" s="581" t="s">
        <v>2593</v>
      </c>
      <c r="C503" s="123">
        <v>0</v>
      </c>
      <c r="D503" s="123">
        <v>0</v>
      </c>
      <c r="E503" s="123">
        <v>0</v>
      </c>
      <c r="F503" s="123">
        <v>0</v>
      </c>
      <c r="G503" s="119">
        <f t="shared" si="11"/>
        <v>0</v>
      </c>
      <c r="H503" s="119">
        <f t="shared" si="11"/>
        <v>0</v>
      </c>
    </row>
    <row r="504" spans="1:8">
      <c r="A504" s="569" t="s">
        <v>2446</v>
      </c>
      <c r="B504" s="567" t="s">
        <v>2580</v>
      </c>
      <c r="C504" s="123">
        <v>3434</v>
      </c>
      <c r="D504" s="123">
        <v>3553</v>
      </c>
      <c r="E504" s="123">
        <v>0</v>
      </c>
      <c r="F504" s="123">
        <v>11</v>
      </c>
      <c r="G504" s="119">
        <f t="shared" si="11"/>
        <v>3434</v>
      </c>
      <c r="H504" s="119">
        <f t="shared" si="11"/>
        <v>3564</v>
      </c>
    </row>
    <row r="505" spans="1:8">
      <c r="A505" s="569" t="s">
        <v>2448</v>
      </c>
      <c r="B505" s="567" t="s">
        <v>2594</v>
      </c>
      <c r="C505" s="123">
        <v>0</v>
      </c>
      <c r="D505" s="123">
        <v>0</v>
      </c>
      <c r="E505" s="123">
        <v>0</v>
      </c>
      <c r="F505" s="123">
        <v>0</v>
      </c>
      <c r="G505" s="119">
        <f t="shared" si="11"/>
        <v>0</v>
      </c>
      <c r="H505" s="119">
        <f t="shared" si="11"/>
        <v>0</v>
      </c>
    </row>
    <row r="506" spans="1:8">
      <c r="A506" s="569" t="s">
        <v>2452</v>
      </c>
      <c r="B506" s="567" t="s">
        <v>2595</v>
      </c>
      <c r="C506" s="123">
        <v>0</v>
      </c>
      <c r="D506" s="123">
        <v>0</v>
      </c>
      <c r="E506" s="123">
        <v>0</v>
      </c>
      <c r="F506" s="123">
        <v>0</v>
      </c>
      <c r="G506" s="119">
        <f t="shared" ref="G506:H517" si="13">C506+E506</f>
        <v>0</v>
      </c>
      <c r="H506" s="119">
        <f t="shared" si="13"/>
        <v>0</v>
      </c>
    </row>
    <row r="507" spans="1:8">
      <c r="A507" s="569" t="s">
        <v>2458</v>
      </c>
      <c r="B507" s="567" t="s">
        <v>2596</v>
      </c>
      <c r="C507" s="123">
        <v>0</v>
      </c>
      <c r="D507" s="123">
        <v>0</v>
      </c>
      <c r="E507" s="123">
        <v>0</v>
      </c>
      <c r="F507" s="123">
        <v>0</v>
      </c>
      <c r="G507" s="119">
        <f t="shared" si="13"/>
        <v>0</v>
      </c>
      <c r="H507" s="119">
        <f t="shared" si="13"/>
        <v>0</v>
      </c>
    </row>
    <row r="508" spans="1:8" ht="25.5">
      <c r="A508" s="572" t="s">
        <v>2462</v>
      </c>
      <c r="B508" s="573" t="s">
        <v>2597</v>
      </c>
      <c r="C508" s="123">
        <v>0</v>
      </c>
      <c r="D508" s="123">
        <v>0</v>
      </c>
      <c r="E508" s="123">
        <v>0</v>
      </c>
      <c r="F508" s="123">
        <v>0</v>
      </c>
      <c r="G508" s="119">
        <f t="shared" si="13"/>
        <v>0</v>
      </c>
      <c r="H508" s="119">
        <f t="shared" si="13"/>
        <v>0</v>
      </c>
    </row>
    <row r="509" spans="1:8" ht="25.5">
      <c r="A509" s="572" t="s">
        <v>2468</v>
      </c>
      <c r="B509" s="565" t="s">
        <v>2598</v>
      </c>
      <c r="C509" s="123">
        <v>0</v>
      </c>
      <c r="D509" s="123">
        <v>0</v>
      </c>
      <c r="E509" s="123">
        <v>0</v>
      </c>
      <c r="F509" s="123">
        <v>0</v>
      </c>
      <c r="G509" s="119">
        <f t="shared" si="13"/>
        <v>0</v>
      </c>
      <c r="H509" s="119">
        <f t="shared" si="13"/>
        <v>0</v>
      </c>
    </row>
    <row r="510" spans="1:8" ht="25.5">
      <c r="A510" s="580" t="s">
        <v>2470</v>
      </c>
      <c r="B510" s="581" t="s">
        <v>2599</v>
      </c>
      <c r="C510" s="123">
        <v>0</v>
      </c>
      <c r="D510" s="123">
        <v>0</v>
      </c>
      <c r="E510" s="123">
        <v>0</v>
      </c>
      <c r="F510" s="123">
        <v>0</v>
      </c>
      <c r="G510" s="119">
        <f t="shared" si="13"/>
        <v>0</v>
      </c>
      <c r="H510" s="119">
        <f t="shared" si="13"/>
        <v>0</v>
      </c>
    </row>
    <row r="511" spans="1:8" ht="25.5">
      <c r="A511" s="570" t="s">
        <v>2472</v>
      </c>
      <c r="B511" s="571" t="s">
        <v>2600</v>
      </c>
      <c r="C511" s="123">
        <v>0</v>
      </c>
      <c r="D511" s="123">
        <v>0</v>
      </c>
      <c r="E511" s="123">
        <v>0</v>
      </c>
      <c r="F511" s="123">
        <v>0</v>
      </c>
      <c r="G511" s="119">
        <f t="shared" si="13"/>
        <v>0</v>
      </c>
      <c r="H511" s="119">
        <f t="shared" si="13"/>
        <v>0</v>
      </c>
    </row>
    <row r="512" spans="1:8" ht="38.25">
      <c r="A512" s="582" t="s">
        <v>2490</v>
      </c>
      <c r="B512" s="583" t="s">
        <v>2491</v>
      </c>
      <c r="C512" s="123">
        <v>0</v>
      </c>
      <c r="D512" s="123">
        <v>0</v>
      </c>
      <c r="E512" s="123">
        <v>0</v>
      </c>
      <c r="F512" s="123">
        <v>0</v>
      </c>
      <c r="G512" s="119">
        <f t="shared" si="13"/>
        <v>0</v>
      </c>
      <c r="H512" s="119">
        <f t="shared" si="13"/>
        <v>0</v>
      </c>
    </row>
    <row r="513" spans="1:9">
      <c r="A513" s="572" t="s">
        <v>2554</v>
      </c>
      <c r="B513" s="573" t="s">
        <v>2555</v>
      </c>
      <c r="C513" s="123">
        <v>1</v>
      </c>
      <c r="D513" s="123">
        <v>0</v>
      </c>
      <c r="E513" s="123">
        <v>0</v>
      </c>
      <c r="F513" s="123">
        <v>0</v>
      </c>
      <c r="G513" s="119">
        <f t="shared" si="13"/>
        <v>1</v>
      </c>
      <c r="H513" s="119">
        <f t="shared" si="13"/>
        <v>0</v>
      </c>
    </row>
    <row r="514" spans="1:9">
      <c r="A514" s="584" t="s">
        <v>2498</v>
      </c>
      <c r="B514" s="579" t="s">
        <v>2499</v>
      </c>
      <c r="C514" s="123">
        <v>0</v>
      </c>
      <c r="D514" s="123">
        <v>0</v>
      </c>
      <c r="E514" s="123">
        <v>0</v>
      </c>
      <c r="F514" s="123">
        <v>0</v>
      </c>
      <c r="G514" s="119">
        <f t="shared" si="13"/>
        <v>0</v>
      </c>
      <c r="H514" s="119">
        <f t="shared" si="13"/>
        <v>0</v>
      </c>
    </row>
    <row r="515" spans="1:9">
      <c r="A515" s="572" t="s">
        <v>2601</v>
      </c>
      <c r="B515" s="573" t="s">
        <v>2602</v>
      </c>
      <c r="C515" s="123">
        <v>0</v>
      </c>
      <c r="D515" s="123">
        <v>0</v>
      </c>
      <c r="E515" s="123">
        <v>0</v>
      </c>
      <c r="F515" s="123">
        <v>0</v>
      </c>
      <c r="G515" s="119">
        <f t="shared" si="13"/>
        <v>0</v>
      </c>
      <c r="H515" s="119">
        <f t="shared" si="13"/>
        <v>0</v>
      </c>
    </row>
    <row r="516" spans="1:9" ht="38.25">
      <c r="A516" s="570" t="s">
        <v>2516</v>
      </c>
      <c r="B516" s="571" t="s">
        <v>2517</v>
      </c>
      <c r="C516" s="123">
        <v>7</v>
      </c>
      <c r="D516" s="123">
        <v>0</v>
      </c>
      <c r="E516" s="123">
        <v>0</v>
      </c>
      <c r="F516" s="123">
        <v>0</v>
      </c>
      <c r="G516" s="119">
        <f t="shared" si="13"/>
        <v>7</v>
      </c>
      <c r="H516" s="119">
        <f t="shared" si="13"/>
        <v>0</v>
      </c>
    </row>
    <row r="517" spans="1:9">
      <c r="A517" s="569" t="s">
        <v>2603</v>
      </c>
      <c r="B517" s="567" t="s">
        <v>2604</v>
      </c>
      <c r="C517" s="123">
        <v>0</v>
      </c>
      <c r="D517" s="123">
        <v>0</v>
      </c>
      <c r="E517" s="123">
        <v>0</v>
      </c>
      <c r="F517" s="123">
        <v>0</v>
      </c>
      <c r="G517" s="119">
        <f t="shared" si="13"/>
        <v>0</v>
      </c>
      <c r="H517" s="119">
        <v>0</v>
      </c>
    </row>
    <row r="518" spans="1:9">
      <c r="A518" s="737" t="s">
        <v>1873</v>
      </c>
      <c r="B518" s="738"/>
      <c r="C518" s="559">
        <f t="shared" ref="C518:H518" si="14">SUM(C438:C517)</f>
        <v>30630</v>
      </c>
      <c r="D518" s="559">
        <f t="shared" si="14"/>
        <v>29047</v>
      </c>
      <c r="E518" s="559">
        <f t="shared" si="14"/>
        <v>523</v>
      </c>
      <c r="F518" s="559">
        <f t="shared" si="14"/>
        <v>1257</v>
      </c>
      <c r="G518" s="559">
        <f t="shared" si="14"/>
        <v>31153</v>
      </c>
      <c r="H518" s="559">
        <f t="shared" si="14"/>
        <v>30304</v>
      </c>
      <c r="I518" s="560">
        <f>H518/G518</f>
        <v>0.97274740795429016</v>
      </c>
    </row>
    <row r="519" spans="1:9" ht="14.25">
      <c r="A519" s="739"/>
      <c r="B519" s="740"/>
      <c r="C519" s="740"/>
      <c r="D519" s="740"/>
      <c r="E519" s="740"/>
      <c r="F519" s="740"/>
      <c r="G519" s="740"/>
      <c r="H519" s="741"/>
    </row>
    <row r="520" spans="1:9" ht="15">
      <c r="A520" s="734" t="s">
        <v>1881</v>
      </c>
      <c r="B520" s="735"/>
      <c r="C520" s="735"/>
      <c r="D520" s="735"/>
      <c r="E520" s="735"/>
      <c r="F520" s="735"/>
      <c r="G520" s="735"/>
      <c r="H520" s="736"/>
    </row>
    <row r="521" spans="1:9">
      <c r="A521" s="585" t="s">
        <v>2605</v>
      </c>
      <c r="B521" s="567" t="s">
        <v>2606</v>
      </c>
      <c r="C521" s="123">
        <v>23</v>
      </c>
      <c r="D521" s="123">
        <v>1</v>
      </c>
      <c r="E521" s="123">
        <v>0</v>
      </c>
      <c r="F521" s="123">
        <v>0</v>
      </c>
      <c r="G521" s="119">
        <f t="shared" ref="G521:H572" si="15">C521+E521</f>
        <v>23</v>
      </c>
      <c r="H521" s="119">
        <f t="shared" si="15"/>
        <v>1</v>
      </c>
    </row>
    <row r="522" spans="1:9">
      <c r="A522" s="585">
        <v>90012</v>
      </c>
      <c r="B522" s="567" t="s">
        <v>2607</v>
      </c>
      <c r="C522" s="123">
        <v>0</v>
      </c>
      <c r="D522" s="123"/>
      <c r="E522" s="123">
        <v>0</v>
      </c>
      <c r="F522" s="123"/>
      <c r="G522" s="119">
        <f t="shared" si="15"/>
        <v>0</v>
      </c>
      <c r="H522" s="119">
        <f t="shared" si="15"/>
        <v>0</v>
      </c>
    </row>
    <row r="523" spans="1:9">
      <c r="A523" s="585">
        <v>90014</v>
      </c>
      <c r="B523" s="567" t="s">
        <v>2608</v>
      </c>
      <c r="C523" s="123">
        <v>0</v>
      </c>
      <c r="D523" s="123"/>
      <c r="E523" s="123">
        <v>0</v>
      </c>
      <c r="F523" s="123"/>
      <c r="G523" s="119">
        <f t="shared" si="15"/>
        <v>0</v>
      </c>
      <c r="H523" s="119">
        <f t="shared" si="15"/>
        <v>0</v>
      </c>
    </row>
    <row r="524" spans="1:9">
      <c r="A524" s="586">
        <v>90022</v>
      </c>
      <c r="B524" s="510" t="s">
        <v>2609</v>
      </c>
      <c r="C524" s="123">
        <v>565</v>
      </c>
      <c r="D524" s="123">
        <v>560</v>
      </c>
      <c r="E524" s="123">
        <v>4</v>
      </c>
      <c r="F524" s="123">
        <v>6</v>
      </c>
      <c r="G524" s="119">
        <f t="shared" si="15"/>
        <v>569</v>
      </c>
      <c r="H524" s="119">
        <f t="shared" si="15"/>
        <v>566</v>
      </c>
    </row>
    <row r="525" spans="1:9" ht="25.5">
      <c r="A525" s="587">
        <v>90035</v>
      </c>
      <c r="B525" s="588" t="s">
        <v>2268</v>
      </c>
      <c r="C525" s="123">
        <v>0</v>
      </c>
      <c r="D525" s="123">
        <v>1066</v>
      </c>
      <c r="E525" s="123">
        <v>0</v>
      </c>
      <c r="F525" s="123">
        <v>5</v>
      </c>
      <c r="G525" s="119">
        <f t="shared" si="15"/>
        <v>0</v>
      </c>
      <c r="H525" s="119">
        <f t="shared" si="15"/>
        <v>1071</v>
      </c>
    </row>
    <row r="526" spans="1:9" ht="38.25">
      <c r="A526" s="587">
        <v>90057</v>
      </c>
      <c r="B526" s="588" t="s">
        <v>2289</v>
      </c>
      <c r="C526" s="123">
        <v>0</v>
      </c>
      <c r="D526" s="123"/>
      <c r="E526" s="123">
        <v>0</v>
      </c>
      <c r="F526" s="123"/>
      <c r="G526" s="119">
        <f t="shared" si="15"/>
        <v>0</v>
      </c>
      <c r="H526" s="119">
        <f t="shared" si="15"/>
        <v>0</v>
      </c>
    </row>
    <row r="527" spans="1:9" ht="38.25">
      <c r="A527" s="587">
        <v>90058</v>
      </c>
      <c r="B527" s="588" t="s">
        <v>2290</v>
      </c>
      <c r="C527" s="123">
        <v>0</v>
      </c>
      <c r="D527" s="123"/>
      <c r="E527" s="123">
        <v>0</v>
      </c>
      <c r="F527" s="123"/>
      <c r="G527" s="119">
        <f t="shared" si="15"/>
        <v>0</v>
      </c>
      <c r="H527" s="119">
        <f t="shared" si="15"/>
        <v>0</v>
      </c>
    </row>
    <row r="528" spans="1:9">
      <c r="A528" s="589">
        <v>90201</v>
      </c>
      <c r="B528" s="567" t="s">
        <v>2610</v>
      </c>
      <c r="C528" s="123">
        <v>0</v>
      </c>
      <c r="D528" s="123"/>
      <c r="E528" s="123">
        <v>0</v>
      </c>
      <c r="F528" s="123"/>
      <c r="G528" s="119">
        <f t="shared" si="15"/>
        <v>0</v>
      </c>
      <c r="H528" s="119">
        <f t="shared" si="15"/>
        <v>0</v>
      </c>
    </row>
    <row r="529" spans="1:9">
      <c r="A529" s="589">
        <v>90202</v>
      </c>
      <c r="B529" s="567" t="s">
        <v>2611</v>
      </c>
      <c r="C529" s="123">
        <v>0</v>
      </c>
      <c r="D529" s="123"/>
      <c r="E529" s="123">
        <v>0</v>
      </c>
      <c r="F529" s="123"/>
      <c r="G529" s="119">
        <f t="shared" si="15"/>
        <v>0</v>
      </c>
      <c r="H529" s="119">
        <f t="shared" si="15"/>
        <v>0</v>
      </c>
    </row>
    <row r="530" spans="1:9" ht="25.5">
      <c r="A530" s="585">
        <v>90203</v>
      </c>
      <c r="B530" s="567" t="s">
        <v>2612</v>
      </c>
      <c r="C530" s="123">
        <v>0</v>
      </c>
      <c r="D530" s="123"/>
      <c r="E530" s="123">
        <v>0</v>
      </c>
      <c r="F530" s="123"/>
      <c r="G530" s="119">
        <f t="shared" si="15"/>
        <v>0</v>
      </c>
      <c r="H530" s="119">
        <f t="shared" si="15"/>
        <v>0</v>
      </c>
    </row>
    <row r="531" spans="1:9">
      <c r="A531" s="590">
        <v>90204</v>
      </c>
      <c r="B531" s="588" t="s">
        <v>2337</v>
      </c>
      <c r="C531" s="123">
        <v>0</v>
      </c>
      <c r="D531" s="123"/>
      <c r="E531" s="123">
        <v>0</v>
      </c>
      <c r="F531" s="123"/>
      <c r="G531" s="119">
        <f t="shared" si="15"/>
        <v>0</v>
      </c>
      <c r="H531" s="119">
        <f t="shared" si="15"/>
        <v>0</v>
      </c>
    </row>
    <row r="532" spans="1:9">
      <c r="A532" s="590">
        <v>90205</v>
      </c>
      <c r="B532" s="588" t="s">
        <v>2338</v>
      </c>
      <c r="C532" s="123">
        <v>0</v>
      </c>
      <c r="D532" s="123"/>
      <c r="E532" s="123">
        <v>0</v>
      </c>
      <c r="F532" s="123"/>
      <c r="G532" s="119">
        <f t="shared" si="15"/>
        <v>0</v>
      </c>
      <c r="H532" s="119">
        <f t="shared" si="15"/>
        <v>0</v>
      </c>
    </row>
    <row r="533" spans="1:9">
      <c r="A533" s="585" t="s">
        <v>2416</v>
      </c>
      <c r="B533" s="567" t="s">
        <v>2613</v>
      </c>
      <c r="C533" s="123">
        <v>0</v>
      </c>
      <c r="D533" s="123"/>
      <c r="E533" s="123">
        <v>0</v>
      </c>
      <c r="F533" s="123"/>
      <c r="G533" s="119">
        <f t="shared" si="15"/>
        <v>0</v>
      </c>
      <c r="H533" s="119">
        <f t="shared" si="15"/>
        <v>0</v>
      </c>
    </row>
    <row r="534" spans="1:9" ht="38.25">
      <c r="A534" s="585" t="s">
        <v>2614</v>
      </c>
      <c r="B534" s="567" t="s">
        <v>2615</v>
      </c>
      <c r="C534" s="123">
        <v>890</v>
      </c>
      <c r="D534" s="123">
        <v>1066</v>
      </c>
      <c r="E534" s="123">
        <v>0</v>
      </c>
      <c r="F534" s="123">
        <v>5</v>
      </c>
      <c r="G534" s="119">
        <f t="shared" si="15"/>
        <v>890</v>
      </c>
      <c r="H534" s="119">
        <f t="shared" si="15"/>
        <v>1071</v>
      </c>
    </row>
    <row r="535" spans="1:9">
      <c r="A535" s="586" t="s">
        <v>2616</v>
      </c>
      <c r="B535" s="510" t="s">
        <v>2617</v>
      </c>
      <c r="C535" s="123">
        <v>1665</v>
      </c>
      <c r="D535" s="123">
        <v>1619</v>
      </c>
      <c r="E535" s="123">
        <v>4</v>
      </c>
      <c r="F535" s="123">
        <v>10</v>
      </c>
      <c r="G535" s="119">
        <f t="shared" si="15"/>
        <v>1669</v>
      </c>
      <c r="H535" s="119">
        <f t="shared" si="15"/>
        <v>1629</v>
      </c>
    </row>
    <row r="536" spans="1:9" ht="25.5">
      <c r="A536" s="586" t="s">
        <v>2618</v>
      </c>
      <c r="B536" s="510" t="s">
        <v>2619</v>
      </c>
      <c r="C536" s="123">
        <v>890</v>
      </c>
      <c r="D536" s="123">
        <v>1066</v>
      </c>
      <c r="E536" s="123">
        <v>0</v>
      </c>
      <c r="F536" s="123">
        <v>5</v>
      </c>
      <c r="G536" s="119">
        <f t="shared" si="15"/>
        <v>890</v>
      </c>
      <c r="H536" s="119">
        <f t="shared" si="15"/>
        <v>1071</v>
      </c>
    </row>
    <row r="537" spans="1:9">
      <c r="A537" s="586" t="s">
        <v>2620</v>
      </c>
      <c r="B537" s="510" t="s">
        <v>2621</v>
      </c>
      <c r="C537" s="123">
        <v>890</v>
      </c>
      <c r="D537" s="123">
        <v>1066</v>
      </c>
      <c r="E537" s="123">
        <v>0</v>
      </c>
      <c r="F537" s="123">
        <v>5</v>
      </c>
      <c r="G537" s="119">
        <f t="shared" si="15"/>
        <v>890</v>
      </c>
      <c r="H537" s="119">
        <f t="shared" si="15"/>
        <v>1071</v>
      </c>
    </row>
    <row r="538" spans="1:9">
      <c r="A538" s="737" t="s">
        <v>1875</v>
      </c>
      <c r="B538" s="738"/>
      <c r="C538" s="559">
        <f t="shared" ref="C538:H538" si="16">SUM(C521:C537)</f>
        <v>4923</v>
      </c>
      <c r="D538" s="559">
        <f t="shared" si="16"/>
        <v>6444</v>
      </c>
      <c r="E538" s="559">
        <f t="shared" si="16"/>
        <v>8</v>
      </c>
      <c r="F538" s="559">
        <f t="shared" si="16"/>
        <v>36</v>
      </c>
      <c r="G538" s="559">
        <f t="shared" si="16"/>
        <v>4931</v>
      </c>
      <c r="H538" s="559">
        <f t="shared" si="16"/>
        <v>6480</v>
      </c>
      <c r="I538" s="560">
        <f>H538/G538</f>
        <v>1.3141350638815656</v>
      </c>
    </row>
    <row r="539" spans="1:9" ht="14.25">
      <c r="A539" s="739"/>
      <c r="B539" s="740"/>
      <c r="C539" s="740"/>
      <c r="D539" s="740"/>
      <c r="E539" s="740"/>
      <c r="F539" s="740"/>
      <c r="G539" s="740"/>
      <c r="H539" s="741"/>
    </row>
    <row r="540" spans="1:9" ht="15">
      <c r="A540" s="734" t="s">
        <v>2622</v>
      </c>
      <c r="B540" s="735"/>
      <c r="C540" s="735"/>
      <c r="D540" s="735"/>
      <c r="E540" s="735"/>
      <c r="F540" s="735"/>
      <c r="G540" s="735"/>
      <c r="H540" s="736"/>
    </row>
    <row r="541" spans="1:9" ht="25.5">
      <c r="A541" s="591">
        <v>241001</v>
      </c>
      <c r="B541" s="579" t="s">
        <v>2623</v>
      </c>
      <c r="C541" s="123">
        <v>19</v>
      </c>
      <c r="D541" s="123">
        <v>34</v>
      </c>
      <c r="E541" s="119">
        <v>0</v>
      </c>
      <c r="F541" s="119">
        <v>0</v>
      </c>
      <c r="G541" s="119">
        <f t="shared" si="15"/>
        <v>19</v>
      </c>
      <c r="H541" s="119">
        <f t="shared" si="15"/>
        <v>34</v>
      </c>
    </row>
    <row r="542" spans="1:9" ht="25.5">
      <c r="A542" s="591">
        <v>241002</v>
      </c>
      <c r="B542" s="571" t="s">
        <v>2624</v>
      </c>
      <c r="C542" s="123">
        <v>30</v>
      </c>
      <c r="D542" s="123">
        <v>19</v>
      </c>
      <c r="E542" s="119">
        <v>0</v>
      </c>
      <c r="F542" s="119">
        <v>0</v>
      </c>
      <c r="G542" s="119">
        <f t="shared" si="15"/>
        <v>30</v>
      </c>
      <c r="H542" s="119">
        <f t="shared" si="15"/>
        <v>19</v>
      </c>
    </row>
    <row r="543" spans="1:9" ht="25.5">
      <c r="A543" s="591">
        <v>241003</v>
      </c>
      <c r="B543" s="579" t="s">
        <v>2625</v>
      </c>
      <c r="C543" s="123">
        <v>5</v>
      </c>
      <c r="D543" s="123">
        <v>0</v>
      </c>
      <c r="E543" s="119">
        <v>0</v>
      </c>
      <c r="F543" s="119">
        <v>0</v>
      </c>
      <c r="G543" s="119">
        <f t="shared" si="15"/>
        <v>5</v>
      </c>
      <c r="H543" s="119">
        <f t="shared" si="15"/>
        <v>0</v>
      </c>
    </row>
    <row r="544" spans="1:9" ht="25.5">
      <c r="A544" s="591">
        <v>241004</v>
      </c>
      <c r="B544" s="579" t="s">
        <v>2626</v>
      </c>
      <c r="C544" s="123">
        <v>190</v>
      </c>
      <c r="D544" s="123">
        <v>212</v>
      </c>
      <c r="E544" s="119">
        <v>0</v>
      </c>
      <c r="F544" s="119">
        <v>0</v>
      </c>
      <c r="G544" s="119">
        <f t="shared" si="15"/>
        <v>190</v>
      </c>
      <c r="H544" s="119">
        <f t="shared" si="15"/>
        <v>212</v>
      </c>
    </row>
    <row r="545" spans="1:8" ht="38.25">
      <c r="A545" s="591">
        <v>241005</v>
      </c>
      <c r="B545" s="579" t="s">
        <v>2627</v>
      </c>
      <c r="C545" s="123">
        <v>718</v>
      </c>
      <c r="D545" s="123">
        <v>465</v>
      </c>
      <c r="E545" s="119">
        <v>0</v>
      </c>
      <c r="F545" s="119">
        <v>0</v>
      </c>
      <c r="G545" s="119">
        <f t="shared" si="15"/>
        <v>718</v>
      </c>
      <c r="H545" s="119">
        <f t="shared" si="15"/>
        <v>465</v>
      </c>
    </row>
    <row r="546" spans="1:8" ht="25.5">
      <c r="A546" s="591">
        <v>241006</v>
      </c>
      <c r="B546" s="579" t="s">
        <v>2628</v>
      </c>
      <c r="C546" s="123">
        <v>954</v>
      </c>
      <c r="D546" s="123">
        <v>1296</v>
      </c>
      <c r="E546" s="119">
        <v>0</v>
      </c>
      <c r="F546" s="119">
        <v>0</v>
      </c>
      <c r="G546" s="119">
        <f t="shared" si="15"/>
        <v>954</v>
      </c>
      <c r="H546" s="119">
        <f t="shared" si="15"/>
        <v>1296</v>
      </c>
    </row>
    <row r="547" spans="1:8" ht="25.5">
      <c r="A547" s="591">
        <v>241007</v>
      </c>
      <c r="B547" s="579" t="s">
        <v>2629</v>
      </c>
      <c r="C547" s="123">
        <v>811</v>
      </c>
      <c r="D547" s="123">
        <v>1494</v>
      </c>
      <c r="E547" s="119">
        <v>0</v>
      </c>
      <c r="F547" s="119">
        <v>0</v>
      </c>
      <c r="G547" s="119">
        <f t="shared" si="15"/>
        <v>811</v>
      </c>
      <c r="H547" s="119">
        <f t="shared" si="15"/>
        <v>1494</v>
      </c>
    </row>
    <row r="548" spans="1:8" ht="25.5">
      <c r="A548" s="591">
        <v>241008</v>
      </c>
      <c r="B548" s="579" t="s">
        <v>2630</v>
      </c>
      <c r="C548" s="123">
        <v>0</v>
      </c>
      <c r="D548" s="123">
        <v>0</v>
      </c>
      <c r="E548" s="119">
        <v>0</v>
      </c>
      <c r="F548" s="119">
        <v>0</v>
      </c>
      <c r="G548" s="119">
        <f t="shared" si="15"/>
        <v>0</v>
      </c>
      <c r="H548" s="119">
        <f t="shared" si="15"/>
        <v>0</v>
      </c>
    </row>
    <row r="549" spans="1:8" ht="25.5">
      <c r="A549" s="591">
        <v>241010</v>
      </c>
      <c r="B549" s="579" t="s">
        <v>2631</v>
      </c>
      <c r="C549" s="123">
        <v>7742</v>
      </c>
      <c r="D549" s="123">
        <v>9300</v>
      </c>
      <c r="E549" s="119">
        <v>0</v>
      </c>
      <c r="F549" s="119">
        <v>0</v>
      </c>
      <c r="G549" s="119">
        <f t="shared" si="15"/>
        <v>7742</v>
      </c>
      <c r="H549" s="119">
        <f t="shared" si="15"/>
        <v>9300</v>
      </c>
    </row>
    <row r="550" spans="1:8" ht="25.5">
      <c r="A550" s="591">
        <v>241011</v>
      </c>
      <c r="B550" s="579" t="s">
        <v>2632</v>
      </c>
      <c r="C550" s="123">
        <v>8</v>
      </c>
      <c r="D550" s="123">
        <v>14</v>
      </c>
      <c r="E550" s="119">
        <v>0</v>
      </c>
      <c r="F550" s="119">
        <v>0</v>
      </c>
      <c r="G550" s="119">
        <f t="shared" si="15"/>
        <v>8</v>
      </c>
      <c r="H550" s="119">
        <f t="shared" si="15"/>
        <v>14</v>
      </c>
    </row>
    <row r="551" spans="1:8" ht="76.5">
      <c r="A551" s="591">
        <v>241012</v>
      </c>
      <c r="B551" s="579" t="s">
        <v>2633</v>
      </c>
      <c r="C551" s="123">
        <v>0</v>
      </c>
      <c r="D551" s="123">
        <v>0</v>
      </c>
      <c r="E551" s="119">
        <v>0</v>
      </c>
      <c r="F551" s="119">
        <v>0</v>
      </c>
      <c r="G551" s="119">
        <f t="shared" si="15"/>
        <v>0</v>
      </c>
      <c r="H551" s="119">
        <f t="shared" si="15"/>
        <v>0</v>
      </c>
    </row>
    <row r="552" spans="1:8" ht="38.25">
      <c r="A552" s="591">
        <v>241013</v>
      </c>
      <c r="B552" s="579" t="s">
        <v>2634</v>
      </c>
      <c r="C552" s="123">
        <v>1562</v>
      </c>
      <c r="D552" s="123">
        <v>1887</v>
      </c>
      <c r="E552" s="119">
        <v>0</v>
      </c>
      <c r="F552" s="119">
        <v>0</v>
      </c>
      <c r="G552" s="119">
        <f t="shared" si="15"/>
        <v>1562</v>
      </c>
      <c r="H552" s="119">
        <f t="shared" si="15"/>
        <v>1887</v>
      </c>
    </row>
    <row r="553" spans="1:8" ht="25.5">
      <c r="A553" s="591">
        <v>241018</v>
      </c>
      <c r="B553" s="579" t="s">
        <v>2635</v>
      </c>
      <c r="C553" s="123">
        <v>0</v>
      </c>
      <c r="D553" s="123">
        <v>0</v>
      </c>
      <c r="E553" s="119">
        <v>0</v>
      </c>
      <c r="F553" s="119">
        <v>0</v>
      </c>
      <c r="G553" s="119">
        <f t="shared" si="15"/>
        <v>0</v>
      </c>
      <c r="H553" s="119">
        <f t="shared" si="15"/>
        <v>0</v>
      </c>
    </row>
    <row r="554" spans="1:8" ht="25.5">
      <c r="A554" s="591">
        <v>241019</v>
      </c>
      <c r="B554" s="579" t="s">
        <v>2636</v>
      </c>
      <c r="C554" s="123">
        <v>1476</v>
      </c>
      <c r="D554" s="123">
        <v>1793</v>
      </c>
      <c r="E554" s="119">
        <v>0</v>
      </c>
      <c r="F554" s="119">
        <v>0</v>
      </c>
      <c r="G554" s="119">
        <f t="shared" si="15"/>
        <v>1476</v>
      </c>
      <c r="H554" s="119">
        <f t="shared" si="15"/>
        <v>1793</v>
      </c>
    </row>
    <row r="555" spans="1:8" ht="63.75">
      <c r="A555" s="591">
        <v>241020</v>
      </c>
      <c r="B555" s="579" t="s">
        <v>2637</v>
      </c>
      <c r="C555" s="123">
        <v>0</v>
      </c>
      <c r="D555" s="123">
        <v>0</v>
      </c>
      <c r="E555" s="119">
        <v>0</v>
      </c>
      <c r="F555" s="119">
        <v>30</v>
      </c>
      <c r="G555" s="119">
        <f t="shared" si="15"/>
        <v>0</v>
      </c>
      <c r="H555" s="119">
        <f t="shared" si="15"/>
        <v>30</v>
      </c>
    </row>
    <row r="556" spans="1:8" ht="25.5">
      <c r="A556" s="591">
        <v>241021</v>
      </c>
      <c r="B556" s="579" t="s">
        <v>2638</v>
      </c>
      <c r="C556" s="123">
        <v>0</v>
      </c>
      <c r="D556" s="123">
        <v>0</v>
      </c>
      <c r="E556" s="119">
        <v>0</v>
      </c>
      <c r="F556" s="119">
        <v>0</v>
      </c>
      <c r="G556" s="119">
        <f t="shared" si="15"/>
        <v>0</v>
      </c>
      <c r="H556" s="119">
        <f t="shared" si="15"/>
        <v>0</v>
      </c>
    </row>
    <row r="557" spans="1:8" ht="63.75">
      <c r="A557" s="591">
        <v>241022</v>
      </c>
      <c r="B557" s="579" t="s">
        <v>2639</v>
      </c>
      <c r="C557" s="123">
        <v>0</v>
      </c>
      <c r="D557" s="123">
        <v>0</v>
      </c>
      <c r="E557" s="119">
        <v>0</v>
      </c>
      <c r="F557" s="119">
        <v>0</v>
      </c>
      <c r="G557" s="119">
        <f t="shared" si="15"/>
        <v>0</v>
      </c>
      <c r="H557" s="119">
        <f t="shared" si="15"/>
        <v>0</v>
      </c>
    </row>
    <row r="558" spans="1:8" ht="51">
      <c r="A558" s="591">
        <v>241023</v>
      </c>
      <c r="B558" s="579" t="s">
        <v>2640</v>
      </c>
      <c r="C558" s="123">
        <v>7191</v>
      </c>
      <c r="D558" s="123">
        <v>7330</v>
      </c>
      <c r="E558" s="119">
        <v>0</v>
      </c>
      <c r="F558" s="119">
        <v>0</v>
      </c>
      <c r="G558" s="119">
        <f t="shared" si="15"/>
        <v>7191</v>
      </c>
      <c r="H558" s="119">
        <f t="shared" si="15"/>
        <v>7330</v>
      </c>
    </row>
    <row r="559" spans="1:8" ht="38.25">
      <c r="A559" s="591">
        <v>241024</v>
      </c>
      <c r="B559" s="579" t="s">
        <v>2641</v>
      </c>
      <c r="C559" s="123">
        <v>0</v>
      </c>
      <c r="D559" s="123">
        <v>0</v>
      </c>
      <c r="E559" s="119">
        <v>0</v>
      </c>
      <c r="F559" s="119">
        <v>0</v>
      </c>
      <c r="G559" s="119">
        <f t="shared" si="15"/>
        <v>0</v>
      </c>
      <c r="H559" s="119">
        <f t="shared" si="15"/>
        <v>0</v>
      </c>
    </row>
    <row r="560" spans="1:8" ht="51">
      <c r="A560" s="591">
        <v>241025</v>
      </c>
      <c r="B560" s="579" t="s">
        <v>2642</v>
      </c>
      <c r="C560" s="123">
        <v>0</v>
      </c>
      <c r="D560" s="123">
        <v>0</v>
      </c>
      <c r="E560" s="119">
        <v>0</v>
      </c>
      <c r="F560" s="119">
        <v>0</v>
      </c>
      <c r="G560" s="119">
        <f t="shared" si="15"/>
        <v>0</v>
      </c>
      <c r="H560" s="119">
        <f t="shared" si="15"/>
        <v>0</v>
      </c>
    </row>
    <row r="561" spans="1:9" ht="25.5">
      <c r="A561" s="591">
        <v>241026</v>
      </c>
      <c r="B561" s="579" t="s">
        <v>2643</v>
      </c>
      <c r="C561" s="123">
        <v>0</v>
      </c>
      <c r="D561" s="123">
        <v>0</v>
      </c>
      <c r="E561" s="119">
        <v>0</v>
      </c>
      <c r="F561" s="119">
        <v>0</v>
      </c>
      <c r="G561" s="119">
        <f t="shared" si="15"/>
        <v>0</v>
      </c>
      <c r="H561" s="119">
        <f t="shared" si="15"/>
        <v>0</v>
      </c>
    </row>
    <row r="562" spans="1:9" ht="25.5">
      <c r="A562" s="591">
        <v>241027</v>
      </c>
      <c r="B562" s="579" t="s">
        <v>2644</v>
      </c>
      <c r="C562" s="123">
        <v>0</v>
      </c>
      <c r="D562" s="123">
        <v>0</v>
      </c>
      <c r="E562" s="119">
        <v>0</v>
      </c>
      <c r="F562" s="119">
        <v>0</v>
      </c>
      <c r="G562" s="119">
        <f t="shared" si="15"/>
        <v>0</v>
      </c>
      <c r="H562" s="119">
        <f t="shared" si="15"/>
        <v>0</v>
      </c>
    </row>
    <row r="563" spans="1:9" ht="25.5">
      <c r="A563" s="591">
        <v>241028</v>
      </c>
      <c r="B563" s="579" t="s">
        <v>2645</v>
      </c>
      <c r="C563" s="123">
        <v>0</v>
      </c>
      <c r="D563" s="123">
        <v>0</v>
      </c>
      <c r="E563" s="119">
        <v>0</v>
      </c>
      <c r="F563" s="119">
        <v>0</v>
      </c>
      <c r="G563" s="119">
        <f t="shared" si="15"/>
        <v>0</v>
      </c>
      <c r="H563" s="119">
        <f t="shared" si="15"/>
        <v>0</v>
      </c>
    </row>
    <row r="564" spans="1:9" ht="25.5">
      <c r="A564" s="591">
        <v>241029</v>
      </c>
      <c r="B564" s="579" t="s">
        <v>2646</v>
      </c>
      <c r="C564" s="123">
        <v>0</v>
      </c>
      <c r="D564" s="123">
        <v>0</v>
      </c>
      <c r="E564" s="119">
        <v>0</v>
      </c>
      <c r="F564" s="119">
        <v>0</v>
      </c>
      <c r="G564" s="119">
        <f t="shared" si="15"/>
        <v>0</v>
      </c>
      <c r="H564" s="119">
        <f t="shared" si="15"/>
        <v>0</v>
      </c>
    </row>
    <row r="565" spans="1:9" ht="25.5">
      <c r="A565" s="591">
        <v>241030</v>
      </c>
      <c r="B565" s="579" t="s">
        <v>2647</v>
      </c>
      <c r="C565" s="123">
        <v>0</v>
      </c>
      <c r="D565" s="123">
        <v>0</v>
      </c>
      <c r="E565" s="119">
        <v>0</v>
      </c>
      <c r="F565" s="119">
        <v>0</v>
      </c>
      <c r="G565" s="119">
        <f t="shared" si="15"/>
        <v>0</v>
      </c>
      <c r="H565" s="119">
        <f t="shared" si="15"/>
        <v>0</v>
      </c>
    </row>
    <row r="566" spans="1:9" ht="38.25">
      <c r="A566" s="591">
        <v>241031</v>
      </c>
      <c r="B566" s="579" t="s">
        <v>2648</v>
      </c>
      <c r="C566" s="123">
        <v>0</v>
      </c>
      <c r="D566" s="123">
        <v>0</v>
      </c>
      <c r="E566" s="119">
        <v>0</v>
      </c>
      <c r="F566" s="119">
        <v>0</v>
      </c>
      <c r="G566" s="119">
        <f t="shared" si="15"/>
        <v>0</v>
      </c>
      <c r="H566" s="119">
        <f t="shared" si="15"/>
        <v>0</v>
      </c>
    </row>
    <row r="567" spans="1:9" ht="25.5">
      <c r="A567" s="591">
        <v>241032</v>
      </c>
      <c r="B567" s="579" t="s">
        <v>2649</v>
      </c>
      <c r="C567" s="123">
        <v>0</v>
      </c>
      <c r="D567" s="123">
        <v>0</v>
      </c>
      <c r="E567" s="119">
        <v>0</v>
      </c>
      <c r="F567" s="119">
        <v>0</v>
      </c>
      <c r="G567" s="119">
        <f t="shared" si="15"/>
        <v>0</v>
      </c>
      <c r="H567" s="119">
        <f t="shared" si="15"/>
        <v>0</v>
      </c>
    </row>
    <row r="568" spans="1:9">
      <c r="A568" s="591">
        <v>241033</v>
      </c>
      <c r="B568" s="579" t="s">
        <v>2650</v>
      </c>
      <c r="C568" s="123">
        <v>0</v>
      </c>
      <c r="D568" s="123">
        <v>20</v>
      </c>
      <c r="E568" s="119">
        <v>0</v>
      </c>
      <c r="F568" s="119">
        <v>0</v>
      </c>
      <c r="G568" s="119">
        <f t="shared" si="15"/>
        <v>0</v>
      </c>
      <c r="H568" s="119">
        <f t="shared" si="15"/>
        <v>20</v>
      </c>
    </row>
    <row r="569" spans="1:9" ht="25.5">
      <c r="A569" s="591">
        <v>241034</v>
      </c>
      <c r="B569" s="579" t="s">
        <v>2651</v>
      </c>
      <c r="C569" s="123">
        <v>0</v>
      </c>
      <c r="D569" s="123">
        <v>0</v>
      </c>
      <c r="E569" s="119">
        <v>0</v>
      </c>
      <c r="F569" s="119">
        <v>0</v>
      </c>
      <c r="G569" s="119">
        <f t="shared" si="15"/>
        <v>0</v>
      </c>
      <c r="H569" s="119">
        <f t="shared" si="15"/>
        <v>0</v>
      </c>
    </row>
    <row r="570" spans="1:9">
      <c r="A570" s="591">
        <v>241035</v>
      </c>
      <c r="B570" s="579" t="s">
        <v>2652</v>
      </c>
      <c r="C570" s="119">
        <v>18</v>
      </c>
      <c r="D570" s="119"/>
      <c r="E570" s="119">
        <v>0</v>
      </c>
      <c r="F570" s="119"/>
      <c r="G570" s="119">
        <f t="shared" si="15"/>
        <v>18</v>
      </c>
      <c r="H570" s="119">
        <f t="shared" si="15"/>
        <v>0</v>
      </c>
    </row>
    <row r="571" spans="1:9" ht="25.5">
      <c r="A571" s="591">
        <v>241038</v>
      </c>
      <c r="B571" s="579" t="s">
        <v>2653</v>
      </c>
      <c r="C571" s="119">
        <v>1466</v>
      </c>
      <c r="D571" s="119">
        <v>1498</v>
      </c>
      <c r="E571" s="119">
        <v>0</v>
      </c>
      <c r="F571" s="119"/>
      <c r="G571" s="119">
        <f t="shared" si="15"/>
        <v>1466</v>
      </c>
      <c r="H571" s="119">
        <f t="shared" si="15"/>
        <v>1498</v>
      </c>
    </row>
    <row r="572" spans="1:9" ht="25.5">
      <c r="A572" s="591">
        <v>241039</v>
      </c>
      <c r="B572" s="579" t="s">
        <v>2654</v>
      </c>
      <c r="C572" s="119">
        <v>1469</v>
      </c>
      <c r="D572" s="119">
        <v>1501</v>
      </c>
      <c r="E572" s="119">
        <v>0</v>
      </c>
      <c r="F572" s="119"/>
      <c r="G572" s="119">
        <f t="shared" si="15"/>
        <v>1469</v>
      </c>
      <c r="H572" s="119">
        <f t="shared" si="15"/>
        <v>1501</v>
      </c>
    </row>
    <row r="573" spans="1:9">
      <c r="A573" s="737" t="s">
        <v>2655</v>
      </c>
      <c r="B573" s="738"/>
      <c r="C573" s="559">
        <f t="shared" ref="C573:H573" si="17">SUM(C541:C572)</f>
        <v>23659</v>
      </c>
      <c r="D573" s="559">
        <f t="shared" si="17"/>
        <v>26863</v>
      </c>
      <c r="E573" s="559">
        <f t="shared" si="17"/>
        <v>0</v>
      </c>
      <c r="F573" s="559">
        <f t="shared" si="17"/>
        <v>30</v>
      </c>
      <c r="G573" s="559">
        <f t="shared" si="17"/>
        <v>23659</v>
      </c>
      <c r="H573" s="559">
        <f t="shared" si="17"/>
        <v>26893</v>
      </c>
      <c r="I573" s="560">
        <f>H573/G573</f>
        <v>1.1366921678853714</v>
      </c>
    </row>
    <row r="574" spans="1:9" ht="14.25">
      <c r="A574" s="739"/>
      <c r="B574" s="740"/>
      <c r="C574" s="740"/>
      <c r="D574" s="740"/>
      <c r="E574" s="740"/>
      <c r="F574" s="740"/>
      <c r="G574" s="740"/>
      <c r="H574" s="741"/>
    </row>
    <row r="575" spans="1:9" ht="15">
      <c r="A575" s="734" t="s">
        <v>2656</v>
      </c>
      <c r="B575" s="736"/>
      <c r="C575" s="559">
        <f t="shared" ref="C575:H575" si="18">C234+C435+C518+C538+C573</f>
        <v>448001</v>
      </c>
      <c r="D575" s="559">
        <f t="shared" si="18"/>
        <v>443338</v>
      </c>
      <c r="E575" s="559">
        <f t="shared" si="18"/>
        <v>504604</v>
      </c>
      <c r="F575" s="559">
        <f t="shared" si="18"/>
        <v>501654</v>
      </c>
      <c r="G575" s="592">
        <f t="shared" si="18"/>
        <v>952605</v>
      </c>
      <c r="H575" s="559">
        <f t="shared" si="18"/>
        <v>944992</v>
      </c>
      <c r="I575" s="560">
        <f>H575/G575</f>
        <v>0.99200823006387751</v>
      </c>
    </row>
    <row r="578" spans="3:8">
      <c r="C578">
        <f t="shared" ref="C578:H578" si="19">C234+C435+C518+C538+C573</f>
        <v>448001</v>
      </c>
      <c r="D578">
        <f t="shared" si="19"/>
        <v>443338</v>
      </c>
      <c r="E578">
        <f t="shared" si="19"/>
        <v>504604</v>
      </c>
      <c r="F578">
        <f t="shared" si="19"/>
        <v>501654</v>
      </c>
      <c r="G578">
        <f t="shared" si="19"/>
        <v>952605</v>
      </c>
      <c r="H578">
        <f t="shared" si="19"/>
        <v>944992</v>
      </c>
    </row>
    <row r="593" spans="1:8" ht="14.25">
      <c r="A593" s="94"/>
      <c r="B593" s="122"/>
      <c r="C593" s="122"/>
      <c r="D593" s="122"/>
      <c r="E593" s="121"/>
      <c r="F593" s="121"/>
      <c r="G593" s="342"/>
      <c r="H593" s="121"/>
    </row>
    <row r="609" ht="18.75" customHeight="1"/>
    <row r="610" ht="28.5" customHeight="1"/>
  </sheetData>
  <mergeCells count="22">
    <mergeCell ref="A436:H436"/>
    <mergeCell ref="C2:E2"/>
    <mergeCell ref="A7:A8"/>
    <mergeCell ref="B7:B8"/>
    <mergeCell ref="C7:D7"/>
    <mergeCell ref="E7:F7"/>
    <mergeCell ref="G7:H7"/>
    <mergeCell ref="A9:H9"/>
    <mergeCell ref="A10:H10"/>
    <mergeCell ref="A234:B234"/>
    <mergeCell ref="A236:H237"/>
    <mergeCell ref="A435:B435"/>
    <mergeCell ref="A540:H540"/>
    <mergeCell ref="A573:B573"/>
    <mergeCell ref="A574:H574"/>
    <mergeCell ref="A575:B575"/>
    <mergeCell ref="A437:H437"/>
    <mergeCell ref="A518:B518"/>
    <mergeCell ref="A519:H519"/>
    <mergeCell ref="A520:H520"/>
    <mergeCell ref="A538:B538"/>
    <mergeCell ref="A539:H539"/>
  </mergeCells>
  <pageMargins left="0.23622047244094491" right="0.23622047244094491" top="0.35433070866141736" bottom="0.35433070866141736" header="0.31496062992125984" footer="0.31496062992125984"/>
  <pageSetup paperSize="9" scale="65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="85" zoomScaleNormal="100" zoomScaleSheetLayoutView="85" workbookViewId="0">
      <selection activeCell="D411" sqref="D411"/>
    </sheetView>
  </sheetViews>
  <sheetFormatPr defaultRowHeight="12.75"/>
  <cols>
    <col min="1" max="1" width="8.85546875" style="57" customWidth="1"/>
    <col min="2" max="2" width="44.5703125" style="57" customWidth="1"/>
    <col min="3" max="3" width="8.28515625" style="57" customWidth="1"/>
    <col min="4" max="4" width="6.5703125" style="57" customWidth="1"/>
    <col min="5" max="5" width="7.7109375" style="57" bestFit="1" customWidth="1"/>
    <col min="6" max="6" width="6.5703125" style="57" bestFit="1" customWidth="1"/>
    <col min="7" max="10" width="8.42578125" style="57" customWidth="1"/>
    <col min="11" max="256" width="9.140625" style="57"/>
    <col min="257" max="257" width="8.85546875" style="57" customWidth="1"/>
    <col min="258" max="258" width="44.5703125" style="57" customWidth="1"/>
    <col min="259" max="259" width="8.28515625" style="57" customWidth="1"/>
    <col min="260" max="260" width="6.5703125" style="57" customWidth="1"/>
    <col min="261" max="261" width="7.7109375" style="57" bestFit="1" customWidth="1"/>
    <col min="262" max="262" width="6.5703125" style="57" bestFit="1" customWidth="1"/>
    <col min="263" max="266" width="8.42578125" style="57" customWidth="1"/>
    <col min="267" max="512" width="9.140625" style="57"/>
    <col min="513" max="513" width="8.85546875" style="57" customWidth="1"/>
    <col min="514" max="514" width="44.5703125" style="57" customWidth="1"/>
    <col min="515" max="515" width="8.28515625" style="57" customWidth="1"/>
    <col min="516" max="516" width="6.5703125" style="57" customWidth="1"/>
    <col min="517" max="517" width="7.7109375" style="57" bestFit="1" customWidth="1"/>
    <col min="518" max="518" width="6.5703125" style="57" bestFit="1" customWidth="1"/>
    <col min="519" max="522" width="8.42578125" style="57" customWidth="1"/>
    <col min="523" max="768" width="9.140625" style="57"/>
    <col min="769" max="769" width="8.85546875" style="57" customWidth="1"/>
    <col min="770" max="770" width="44.5703125" style="57" customWidth="1"/>
    <col min="771" max="771" width="8.28515625" style="57" customWidth="1"/>
    <col min="772" max="772" width="6.5703125" style="57" customWidth="1"/>
    <col min="773" max="773" width="7.7109375" style="57" bestFit="1" customWidth="1"/>
    <col min="774" max="774" width="6.5703125" style="57" bestFit="1" customWidth="1"/>
    <col min="775" max="778" width="8.42578125" style="57" customWidth="1"/>
    <col min="779" max="1024" width="9.140625" style="57"/>
    <col min="1025" max="1025" width="8.85546875" style="57" customWidth="1"/>
    <col min="1026" max="1026" width="44.5703125" style="57" customWidth="1"/>
    <col min="1027" max="1027" width="8.28515625" style="57" customWidth="1"/>
    <col min="1028" max="1028" width="6.5703125" style="57" customWidth="1"/>
    <col min="1029" max="1029" width="7.7109375" style="57" bestFit="1" customWidth="1"/>
    <col min="1030" max="1030" width="6.5703125" style="57" bestFit="1" customWidth="1"/>
    <col min="1031" max="1034" width="8.42578125" style="57" customWidth="1"/>
    <col min="1035" max="1280" width="9.140625" style="57"/>
    <col min="1281" max="1281" width="8.85546875" style="57" customWidth="1"/>
    <col min="1282" max="1282" width="44.5703125" style="57" customWidth="1"/>
    <col min="1283" max="1283" width="8.28515625" style="57" customWidth="1"/>
    <col min="1284" max="1284" width="6.5703125" style="57" customWidth="1"/>
    <col min="1285" max="1285" width="7.7109375" style="57" bestFit="1" customWidth="1"/>
    <col min="1286" max="1286" width="6.5703125" style="57" bestFit="1" customWidth="1"/>
    <col min="1287" max="1290" width="8.42578125" style="57" customWidth="1"/>
    <col min="1291" max="1536" width="9.140625" style="57"/>
    <col min="1537" max="1537" width="8.85546875" style="57" customWidth="1"/>
    <col min="1538" max="1538" width="44.5703125" style="57" customWidth="1"/>
    <col min="1539" max="1539" width="8.28515625" style="57" customWidth="1"/>
    <col min="1540" max="1540" width="6.5703125" style="57" customWidth="1"/>
    <col min="1541" max="1541" width="7.7109375" style="57" bestFit="1" customWidth="1"/>
    <col min="1542" max="1542" width="6.5703125" style="57" bestFit="1" customWidth="1"/>
    <col min="1543" max="1546" width="8.42578125" style="57" customWidth="1"/>
    <col min="1547" max="1792" width="9.140625" style="57"/>
    <col min="1793" max="1793" width="8.85546875" style="57" customWidth="1"/>
    <col min="1794" max="1794" width="44.5703125" style="57" customWidth="1"/>
    <col min="1795" max="1795" width="8.28515625" style="57" customWidth="1"/>
    <col min="1796" max="1796" width="6.5703125" style="57" customWidth="1"/>
    <col min="1797" max="1797" width="7.7109375" style="57" bestFit="1" customWidth="1"/>
    <col min="1798" max="1798" width="6.5703125" style="57" bestFit="1" customWidth="1"/>
    <col min="1799" max="1802" width="8.42578125" style="57" customWidth="1"/>
    <col min="1803" max="2048" width="9.140625" style="57"/>
    <col min="2049" max="2049" width="8.85546875" style="57" customWidth="1"/>
    <col min="2050" max="2050" width="44.5703125" style="57" customWidth="1"/>
    <col min="2051" max="2051" width="8.28515625" style="57" customWidth="1"/>
    <col min="2052" max="2052" width="6.5703125" style="57" customWidth="1"/>
    <col min="2053" max="2053" width="7.7109375" style="57" bestFit="1" customWidth="1"/>
    <col min="2054" max="2054" width="6.5703125" style="57" bestFit="1" customWidth="1"/>
    <col min="2055" max="2058" width="8.42578125" style="57" customWidth="1"/>
    <col min="2059" max="2304" width="9.140625" style="57"/>
    <col min="2305" max="2305" width="8.85546875" style="57" customWidth="1"/>
    <col min="2306" max="2306" width="44.5703125" style="57" customWidth="1"/>
    <col min="2307" max="2307" width="8.28515625" style="57" customWidth="1"/>
    <col min="2308" max="2308" width="6.5703125" style="57" customWidth="1"/>
    <col min="2309" max="2309" width="7.7109375" style="57" bestFit="1" customWidth="1"/>
    <col min="2310" max="2310" width="6.5703125" style="57" bestFit="1" customWidth="1"/>
    <col min="2311" max="2314" width="8.42578125" style="57" customWidth="1"/>
    <col min="2315" max="2560" width="9.140625" style="57"/>
    <col min="2561" max="2561" width="8.85546875" style="57" customWidth="1"/>
    <col min="2562" max="2562" width="44.5703125" style="57" customWidth="1"/>
    <col min="2563" max="2563" width="8.28515625" style="57" customWidth="1"/>
    <col min="2564" max="2564" width="6.5703125" style="57" customWidth="1"/>
    <col min="2565" max="2565" width="7.7109375" style="57" bestFit="1" customWidth="1"/>
    <col min="2566" max="2566" width="6.5703125" style="57" bestFit="1" customWidth="1"/>
    <col min="2567" max="2570" width="8.42578125" style="57" customWidth="1"/>
    <col min="2571" max="2816" width="9.140625" style="57"/>
    <col min="2817" max="2817" width="8.85546875" style="57" customWidth="1"/>
    <col min="2818" max="2818" width="44.5703125" style="57" customWidth="1"/>
    <col min="2819" max="2819" width="8.28515625" style="57" customWidth="1"/>
    <col min="2820" max="2820" width="6.5703125" style="57" customWidth="1"/>
    <col min="2821" max="2821" width="7.7109375" style="57" bestFit="1" customWidth="1"/>
    <col min="2822" max="2822" width="6.5703125" style="57" bestFit="1" customWidth="1"/>
    <col min="2823" max="2826" width="8.42578125" style="57" customWidth="1"/>
    <col min="2827" max="3072" width="9.140625" style="57"/>
    <col min="3073" max="3073" width="8.85546875" style="57" customWidth="1"/>
    <col min="3074" max="3074" width="44.5703125" style="57" customWidth="1"/>
    <col min="3075" max="3075" width="8.28515625" style="57" customWidth="1"/>
    <col min="3076" max="3076" width="6.5703125" style="57" customWidth="1"/>
    <col min="3077" max="3077" width="7.7109375" style="57" bestFit="1" customWidth="1"/>
    <col min="3078" max="3078" width="6.5703125" style="57" bestFit="1" customWidth="1"/>
    <col min="3079" max="3082" width="8.42578125" style="57" customWidth="1"/>
    <col min="3083" max="3328" width="9.140625" style="57"/>
    <col min="3329" max="3329" width="8.85546875" style="57" customWidth="1"/>
    <col min="3330" max="3330" width="44.5703125" style="57" customWidth="1"/>
    <col min="3331" max="3331" width="8.28515625" style="57" customWidth="1"/>
    <col min="3332" max="3332" width="6.5703125" style="57" customWidth="1"/>
    <col min="3333" max="3333" width="7.7109375" style="57" bestFit="1" customWidth="1"/>
    <col min="3334" max="3334" width="6.5703125" style="57" bestFit="1" customWidth="1"/>
    <col min="3335" max="3338" width="8.42578125" style="57" customWidth="1"/>
    <col min="3339" max="3584" width="9.140625" style="57"/>
    <col min="3585" max="3585" width="8.85546875" style="57" customWidth="1"/>
    <col min="3586" max="3586" width="44.5703125" style="57" customWidth="1"/>
    <col min="3587" max="3587" width="8.28515625" style="57" customWidth="1"/>
    <col min="3588" max="3588" width="6.5703125" style="57" customWidth="1"/>
    <col min="3589" max="3589" width="7.7109375" style="57" bestFit="1" customWidth="1"/>
    <col min="3590" max="3590" width="6.5703125" style="57" bestFit="1" customWidth="1"/>
    <col min="3591" max="3594" width="8.42578125" style="57" customWidth="1"/>
    <col min="3595" max="3840" width="9.140625" style="57"/>
    <col min="3841" max="3841" width="8.85546875" style="57" customWidth="1"/>
    <col min="3842" max="3842" width="44.5703125" style="57" customWidth="1"/>
    <col min="3843" max="3843" width="8.28515625" style="57" customWidth="1"/>
    <col min="3844" max="3844" width="6.5703125" style="57" customWidth="1"/>
    <col min="3845" max="3845" width="7.7109375" style="57" bestFit="1" customWidth="1"/>
    <col min="3846" max="3846" width="6.5703125" style="57" bestFit="1" customWidth="1"/>
    <col min="3847" max="3850" width="8.42578125" style="57" customWidth="1"/>
    <col min="3851" max="4096" width="9.140625" style="57"/>
    <col min="4097" max="4097" width="8.85546875" style="57" customWidth="1"/>
    <col min="4098" max="4098" width="44.5703125" style="57" customWidth="1"/>
    <col min="4099" max="4099" width="8.28515625" style="57" customWidth="1"/>
    <col min="4100" max="4100" width="6.5703125" style="57" customWidth="1"/>
    <col min="4101" max="4101" width="7.7109375" style="57" bestFit="1" customWidth="1"/>
    <col min="4102" max="4102" width="6.5703125" style="57" bestFit="1" customWidth="1"/>
    <col min="4103" max="4106" width="8.42578125" style="57" customWidth="1"/>
    <col min="4107" max="4352" width="9.140625" style="57"/>
    <col min="4353" max="4353" width="8.85546875" style="57" customWidth="1"/>
    <col min="4354" max="4354" width="44.5703125" style="57" customWidth="1"/>
    <col min="4355" max="4355" width="8.28515625" style="57" customWidth="1"/>
    <col min="4356" max="4356" width="6.5703125" style="57" customWidth="1"/>
    <col min="4357" max="4357" width="7.7109375" style="57" bestFit="1" customWidth="1"/>
    <col min="4358" max="4358" width="6.5703125" style="57" bestFit="1" customWidth="1"/>
    <col min="4359" max="4362" width="8.42578125" style="57" customWidth="1"/>
    <col min="4363" max="4608" width="9.140625" style="57"/>
    <col min="4609" max="4609" width="8.85546875" style="57" customWidth="1"/>
    <col min="4610" max="4610" width="44.5703125" style="57" customWidth="1"/>
    <col min="4611" max="4611" width="8.28515625" style="57" customWidth="1"/>
    <col min="4612" max="4612" width="6.5703125" style="57" customWidth="1"/>
    <col min="4613" max="4613" width="7.7109375" style="57" bestFit="1" customWidth="1"/>
    <col min="4614" max="4614" width="6.5703125" style="57" bestFit="1" customWidth="1"/>
    <col min="4615" max="4618" width="8.42578125" style="57" customWidth="1"/>
    <col min="4619" max="4864" width="9.140625" style="57"/>
    <col min="4865" max="4865" width="8.85546875" style="57" customWidth="1"/>
    <col min="4866" max="4866" width="44.5703125" style="57" customWidth="1"/>
    <col min="4867" max="4867" width="8.28515625" style="57" customWidth="1"/>
    <col min="4868" max="4868" width="6.5703125" style="57" customWidth="1"/>
    <col min="4869" max="4869" width="7.7109375" style="57" bestFit="1" customWidth="1"/>
    <col min="4870" max="4870" width="6.5703125" style="57" bestFit="1" customWidth="1"/>
    <col min="4871" max="4874" width="8.42578125" style="57" customWidth="1"/>
    <col min="4875" max="5120" width="9.140625" style="57"/>
    <col min="5121" max="5121" width="8.85546875" style="57" customWidth="1"/>
    <col min="5122" max="5122" width="44.5703125" style="57" customWidth="1"/>
    <col min="5123" max="5123" width="8.28515625" style="57" customWidth="1"/>
    <col min="5124" max="5124" width="6.5703125" style="57" customWidth="1"/>
    <col min="5125" max="5125" width="7.7109375" style="57" bestFit="1" customWidth="1"/>
    <col min="5126" max="5126" width="6.5703125" style="57" bestFit="1" customWidth="1"/>
    <col min="5127" max="5130" width="8.42578125" style="57" customWidth="1"/>
    <col min="5131" max="5376" width="9.140625" style="57"/>
    <col min="5377" max="5377" width="8.85546875" style="57" customWidth="1"/>
    <col min="5378" max="5378" width="44.5703125" style="57" customWidth="1"/>
    <col min="5379" max="5379" width="8.28515625" style="57" customWidth="1"/>
    <col min="5380" max="5380" width="6.5703125" style="57" customWidth="1"/>
    <col min="5381" max="5381" width="7.7109375" style="57" bestFit="1" customWidth="1"/>
    <col min="5382" max="5382" width="6.5703125" style="57" bestFit="1" customWidth="1"/>
    <col min="5383" max="5386" width="8.42578125" style="57" customWidth="1"/>
    <col min="5387" max="5632" width="9.140625" style="57"/>
    <col min="5633" max="5633" width="8.85546875" style="57" customWidth="1"/>
    <col min="5634" max="5634" width="44.5703125" style="57" customWidth="1"/>
    <col min="5635" max="5635" width="8.28515625" style="57" customWidth="1"/>
    <col min="5636" max="5636" width="6.5703125" style="57" customWidth="1"/>
    <col min="5637" max="5637" width="7.7109375" style="57" bestFit="1" customWidth="1"/>
    <col min="5638" max="5638" width="6.5703125" style="57" bestFit="1" customWidth="1"/>
    <col min="5639" max="5642" width="8.42578125" style="57" customWidth="1"/>
    <col min="5643" max="5888" width="9.140625" style="57"/>
    <col min="5889" max="5889" width="8.85546875" style="57" customWidth="1"/>
    <col min="5890" max="5890" width="44.5703125" style="57" customWidth="1"/>
    <col min="5891" max="5891" width="8.28515625" style="57" customWidth="1"/>
    <col min="5892" max="5892" width="6.5703125" style="57" customWidth="1"/>
    <col min="5893" max="5893" width="7.7109375" style="57" bestFit="1" customWidth="1"/>
    <col min="5894" max="5894" width="6.5703125" style="57" bestFit="1" customWidth="1"/>
    <col min="5895" max="5898" width="8.42578125" style="57" customWidth="1"/>
    <col min="5899" max="6144" width="9.140625" style="57"/>
    <col min="6145" max="6145" width="8.85546875" style="57" customWidth="1"/>
    <col min="6146" max="6146" width="44.5703125" style="57" customWidth="1"/>
    <col min="6147" max="6147" width="8.28515625" style="57" customWidth="1"/>
    <col min="6148" max="6148" width="6.5703125" style="57" customWidth="1"/>
    <col min="6149" max="6149" width="7.7109375" style="57" bestFit="1" customWidth="1"/>
    <col min="6150" max="6150" width="6.5703125" style="57" bestFit="1" customWidth="1"/>
    <col min="6151" max="6154" width="8.42578125" style="57" customWidth="1"/>
    <col min="6155" max="6400" width="9.140625" style="57"/>
    <col min="6401" max="6401" width="8.85546875" style="57" customWidth="1"/>
    <col min="6402" max="6402" width="44.5703125" style="57" customWidth="1"/>
    <col min="6403" max="6403" width="8.28515625" style="57" customWidth="1"/>
    <col min="6404" max="6404" width="6.5703125" style="57" customWidth="1"/>
    <col min="6405" max="6405" width="7.7109375" style="57" bestFit="1" customWidth="1"/>
    <col min="6406" max="6406" width="6.5703125" style="57" bestFit="1" customWidth="1"/>
    <col min="6407" max="6410" width="8.42578125" style="57" customWidth="1"/>
    <col min="6411" max="6656" width="9.140625" style="57"/>
    <col min="6657" max="6657" width="8.85546875" style="57" customWidth="1"/>
    <col min="6658" max="6658" width="44.5703125" style="57" customWidth="1"/>
    <col min="6659" max="6659" width="8.28515625" style="57" customWidth="1"/>
    <col min="6660" max="6660" width="6.5703125" style="57" customWidth="1"/>
    <col min="6661" max="6661" width="7.7109375" style="57" bestFit="1" customWidth="1"/>
    <col min="6662" max="6662" width="6.5703125" style="57" bestFit="1" customWidth="1"/>
    <col min="6663" max="6666" width="8.42578125" style="57" customWidth="1"/>
    <col min="6667" max="6912" width="9.140625" style="57"/>
    <col min="6913" max="6913" width="8.85546875" style="57" customWidth="1"/>
    <col min="6914" max="6914" width="44.5703125" style="57" customWidth="1"/>
    <col min="6915" max="6915" width="8.28515625" style="57" customWidth="1"/>
    <col min="6916" max="6916" width="6.5703125" style="57" customWidth="1"/>
    <col min="6917" max="6917" width="7.7109375" style="57" bestFit="1" customWidth="1"/>
    <col min="6918" max="6918" width="6.5703125" style="57" bestFit="1" customWidth="1"/>
    <col min="6919" max="6922" width="8.42578125" style="57" customWidth="1"/>
    <col min="6923" max="7168" width="9.140625" style="57"/>
    <col min="7169" max="7169" width="8.85546875" style="57" customWidth="1"/>
    <col min="7170" max="7170" width="44.5703125" style="57" customWidth="1"/>
    <col min="7171" max="7171" width="8.28515625" style="57" customWidth="1"/>
    <col min="7172" max="7172" width="6.5703125" style="57" customWidth="1"/>
    <col min="7173" max="7173" width="7.7109375" style="57" bestFit="1" customWidth="1"/>
    <col min="7174" max="7174" width="6.5703125" style="57" bestFit="1" customWidth="1"/>
    <col min="7175" max="7178" width="8.42578125" style="57" customWidth="1"/>
    <col min="7179" max="7424" width="9.140625" style="57"/>
    <col min="7425" max="7425" width="8.85546875" style="57" customWidth="1"/>
    <col min="7426" max="7426" width="44.5703125" style="57" customWidth="1"/>
    <col min="7427" max="7427" width="8.28515625" style="57" customWidth="1"/>
    <col min="7428" max="7428" width="6.5703125" style="57" customWidth="1"/>
    <col min="7429" max="7429" width="7.7109375" style="57" bestFit="1" customWidth="1"/>
    <col min="7430" max="7430" width="6.5703125" style="57" bestFit="1" customWidth="1"/>
    <col min="7431" max="7434" width="8.42578125" style="57" customWidth="1"/>
    <col min="7435" max="7680" width="9.140625" style="57"/>
    <col min="7681" max="7681" width="8.85546875" style="57" customWidth="1"/>
    <col min="7682" max="7682" width="44.5703125" style="57" customWidth="1"/>
    <col min="7683" max="7683" width="8.28515625" style="57" customWidth="1"/>
    <col min="7684" max="7684" width="6.5703125" style="57" customWidth="1"/>
    <col min="7685" max="7685" width="7.7109375" style="57" bestFit="1" customWidth="1"/>
    <col min="7686" max="7686" width="6.5703125" style="57" bestFit="1" customWidth="1"/>
    <col min="7687" max="7690" width="8.42578125" style="57" customWidth="1"/>
    <col min="7691" max="7936" width="9.140625" style="57"/>
    <col min="7937" max="7937" width="8.85546875" style="57" customWidth="1"/>
    <col min="7938" max="7938" width="44.5703125" style="57" customWidth="1"/>
    <col min="7939" max="7939" width="8.28515625" style="57" customWidth="1"/>
    <col min="7940" max="7940" width="6.5703125" style="57" customWidth="1"/>
    <col min="7941" max="7941" width="7.7109375" style="57" bestFit="1" customWidth="1"/>
    <col min="7942" max="7942" width="6.5703125" style="57" bestFit="1" customWidth="1"/>
    <col min="7943" max="7946" width="8.42578125" style="57" customWidth="1"/>
    <col min="7947" max="8192" width="9.140625" style="57"/>
    <col min="8193" max="8193" width="8.85546875" style="57" customWidth="1"/>
    <col min="8194" max="8194" width="44.5703125" style="57" customWidth="1"/>
    <col min="8195" max="8195" width="8.28515625" style="57" customWidth="1"/>
    <col min="8196" max="8196" width="6.5703125" style="57" customWidth="1"/>
    <col min="8197" max="8197" width="7.7109375" style="57" bestFit="1" customWidth="1"/>
    <col min="8198" max="8198" width="6.5703125" style="57" bestFit="1" customWidth="1"/>
    <col min="8199" max="8202" width="8.42578125" style="57" customWidth="1"/>
    <col min="8203" max="8448" width="9.140625" style="57"/>
    <col min="8449" max="8449" width="8.85546875" style="57" customWidth="1"/>
    <col min="8450" max="8450" width="44.5703125" style="57" customWidth="1"/>
    <col min="8451" max="8451" width="8.28515625" style="57" customWidth="1"/>
    <col min="8452" max="8452" width="6.5703125" style="57" customWidth="1"/>
    <col min="8453" max="8453" width="7.7109375" style="57" bestFit="1" customWidth="1"/>
    <col min="8454" max="8454" width="6.5703125" style="57" bestFit="1" customWidth="1"/>
    <col min="8455" max="8458" width="8.42578125" style="57" customWidth="1"/>
    <col min="8459" max="8704" width="9.140625" style="57"/>
    <col min="8705" max="8705" width="8.85546875" style="57" customWidth="1"/>
    <col min="8706" max="8706" width="44.5703125" style="57" customWidth="1"/>
    <col min="8707" max="8707" width="8.28515625" style="57" customWidth="1"/>
    <col min="8708" max="8708" width="6.5703125" style="57" customWidth="1"/>
    <col min="8709" max="8709" width="7.7109375" style="57" bestFit="1" customWidth="1"/>
    <col min="8710" max="8710" width="6.5703125" style="57" bestFit="1" customWidth="1"/>
    <col min="8711" max="8714" width="8.42578125" style="57" customWidth="1"/>
    <col min="8715" max="8960" width="9.140625" style="57"/>
    <col min="8961" max="8961" width="8.85546875" style="57" customWidth="1"/>
    <col min="8962" max="8962" width="44.5703125" style="57" customWidth="1"/>
    <col min="8963" max="8963" width="8.28515625" style="57" customWidth="1"/>
    <col min="8964" max="8964" width="6.5703125" style="57" customWidth="1"/>
    <col min="8965" max="8965" width="7.7109375" style="57" bestFit="1" customWidth="1"/>
    <col min="8966" max="8966" width="6.5703125" style="57" bestFit="1" customWidth="1"/>
    <col min="8967" max="8970" width="8.42578125" style="57" customWidth="1"/>
    <col min="8971" max="9216" width="9.140625" style="57"/>
    <col min="9217" max="9217" width="8.85546875" style="57" customWidth="1"/>
    <col min="9218" max="9218" width="44.5703125" style="57" customWidth="1"/>
    <col min="9219" max="9219" width="8.28515625" style="57" customWidth="1"/>
    <col min="9220" max="9220" width="6.5703125" style="57" customWidth="1"/>
    <col min="9221" max="9221" width="7.7109375" style="57" bestFit="1" customWidth="1"/>
    <col min="9222" max="9222" width="6.5703125" style="57" bestFit="1" customWidth="1"/>
    <col min="9223" max="9226" width="8.42578125" style="57" customWidth="1"/>
    <col min="9227" max="9472" width="9.140625" style="57"/>
    <col min="9473" max="9473" width="8.85546875" style="57" customWidth="1"/>
    <col min="9474" max="9474" width="44.5703125" style="57" customWidth="1"/>
    <col min="9475" max="9475" width="8.28515625" style="57" customWidth="1"/>
    <col min="9476" max="9476" width="6.5703125" style="57" customWidth="1"/>
    <col min="9477" max="9477" width="7.7109375" style="57" bestFit="1" customWidth="1"/>
    <col min="9478" max="9478" width="6.5703125" style="57" bestFit="1" customWidth="1"/>
    <col min="9479" max="9482" width="8.42578125" style="57" customWidth="1"/>
    <col min="9483" max="9728" width="9.140625" style="57"/>
    <col min="9729" max="9729" width="8.85546875" style="57" customWidth="1"/>
    <col min="9730" max="9730" width="44.5703125" style="57" customWidth="1"/>
    <col min="9731" max="9731" width="8.28515625" style="57" customWidth="1"/>
    <col min="9732" max="9732" width="6.5703125" style="57" customWidth="1"/>
    <col min="9733" max="9733" width="7.7109375" style="57" bestFit="1" customWidth="1"/>
    <col min="9734" max="9734" width="6.5703125" style="57" bestFit="1" customWidth="1"/>
    <col min="9735" max="9738" width="8.42578125" style="57" customWidth="1"/>
    <col min="9739" max="9984" width="9.140625" style="57"/>
    <col min="9985" max="9985" width="8.85546875" style="57" customWidth="1"/>
    <col min="9986" max="9986" width="44.5703125" style="57" customWidth="1"/>
    <col min="9987" max="9987" width="8.28515625" style="57" customWidth="1"/>
    <col min="9988" max="9988" width="6.5703125" style="57" customWidth="1"/>
    <col min="9989" max="9989" width="7.7109375" style="57" bestFit="1" customWidth="1"/>
    <col min="9990" max="9990" width="6.5703125" style="57" bestFit="1" customWidth="1"/>
    <col min="9991" max="9994" width="8.42578125" style="57" customWidth="1"/>
    <col min="9995" max="10240" width="9.140625" style="57"/>
    <col min="10241" max="10241" width="8.85546875" style="57" customWidth="1"/>
    <col min="10242" max="10242" width="44.5703125" style="57" customWidth="1"/>
    <col min="10243" max="10243" width="8.28515625" style="57" customWidth="1"/>
    <col min="10244" max="10244" width="6.5703125" style="57" customWidth="1"/>
    <col min="10245" max="10245" width="7.7109375" style="57" bestFit="1" customWidth="1"/>
    <col min="10246" max="10246" width="6.5703125" style="57" bestFit="1" customWidth="1"/>
    <col min="10247" max="10250" width="8.42578125" style="57" customWidth="1"/>
    <col min="10251" max="10496" width="9.140625" style="57"/>
    <col min="10497" max="10497" width="8.85546875" style="57" customWidth="1"/>
    <col min="10498" max="10498" width="44.5703125" style="57" customWidth="1"/>
    <col min="10499" max="10499" width="8.28515625" style="57" customWidth="1"/>
    <col min="10500" max="10500" width="6.5703125" style="57" customWidth="1"/>
    <col min="10501" max="10501" width="7.7109375" style="57" bestFit="1" customWidth="1"/>
    <col min="10502" max="10502" width="6.5703125" style="57" bestFit="1" customWidth="1"/>
    <col min="10503" max="10506" width="8.42578125" style="57" customWidth="1"/>
    <col min="10507" max="10752" width="9.140625" style="57"/>
    <col min="10753" max="10753" width="8.85546875" style="57" customWidth="1"/>
    <col min="10754" max="10754" width="44.5703125" style="57" customWidth="1"/>
    <col min="10755" max="10755" width="8.28515625" style="57" customWidth="1"/>
    <col min="10756" max="10756" width="6.5703125" style="57" customWidth="1"/>
    <col min="10757" max="10757" width="7.7109375" style="57" bestFit="1" customWidth="1"/>
    <col min="10758" max="10758" width="6.5703125" style="57" bestFit="1" customWidth="1"/>
    <col min="10759" max="10762" width="8.42578125" style="57" customWidth="1"/>
    <col min="10763" max="11008" width="9.140625" style="57"/>
    <col min="11009" max="11009" width="8.85546875" style="57" customWidth="1"/>
    <col min="11010" max="11010" width="44.5703125" style="57" customWidth="1"/>
    <col min="11011" max="11011" width="8.28515625" style="57" customWidth="1"/>
    <col min="11012" max="11012" width="6.5703125" style="57" customWidth="1"/>
    <col min="11013" max="11013" width="7.7109375" style="57" bestFit="1" customWidth="1"/>
    <col min="11014" max="11014" width="6.5703125" style="57" bestFit="1" customWidth="1"/>
    <col min="11015" max="11018" width="8.42578125" style="57" customWidth="1"/>
    <col min="11019" max="11264" width="9.140625" style="57"/>
    <col min="11265" max="11265" width="8.85546875" style="57" customWidth="1"/>
    <col min="11266" max="11266" width="44.5703125" style="57" customWidth="1"/>
    <col min="11267" max="11267" width="8.28515625" style="57" customWidth="1"/>
    <col min="11268" max="11268" width="6.5703125" style="57" customWidth="1"/>
    <col min="11269" max="11269" width="7.7109375" style="57" bestFit="1" customWidth="1"/>
    <col min="11270" max="11270" width="6.5703125" style="57" bestFit="1" customWidth="1"/>
    <col min="11271" max="11274" width="8.42578125" style="57" customWidth="1"/>
    <col min="11275" max="11520" width="9.140625" style="57"/>
    <col min="11521" max="11521" width="8.85546875" style="57" customWidth="1"/>
    <col min="11522" max="11522" width="44.5703125" style="57" customWidth="1"/>
    <col min="11523" max="11523" width="8.28515625" style="57" customWidth="1"/>
    <col min="11524" max="11524" width="6.5703125" style="57" customWidth="1"/>
    <col min="11525" max="11525" width="7.7109375" style="57" bestFit="1" customWidth="1"/>
    <col min="11526" max="11526" width="6.5703125" style="57" bestFit="1" customWidth="1"/>
    <col min="11527" max="11530" width="8.42578125" style="57" customWidth="1"/>
    <col min="11531" max="11776" width="9.140625" style="57"/>
    <col min="11777" max="11777" width="8.85546875" style="57" customWidth="1"/>
    <col min="11778" max="11778" width="44.5703125" style="57" customWidth="1"/>
    <col min="11779" max="11779" width="8.28515625" style="57" customWidth="1"/>
    <col min="11780" max="11780" width="6.5703125" style="57" customWidth="1"/>
    <col min="11781" max="11781" width="7.7109375" style="57" bestFit="1" customWidth="1"/>
    <col min="11782" max="11782" width="6.5703125" style="57" bestFit="1" customWidth="1"/>
    <col min="11783" max="11786" width="8.42578125" style="57" customWidth="1"/>
    <col min="11787" max="12032" width="9.140625" style="57"/>
    <col min="12033" max="12033" width="8.85546875" style="57" customWidth="1"/>
    <col min="12034" max="12034" width="44.5703125" style="57" customWidth="1"/>
    <col min="12035" max="12035" width="8.28515625" style="57" customWidth="1"/>
    <col min="12036" max="12036" width="6.5703125" style="57" customWidth="1"/>
    <col min="12037" max="12037" width="7.7109375" style="57" bestFit="1" customWidth="1"/>
    <col min="12038" max="12038" width="6.5703125" style="57" bestFit="1" customWidth="1"/>
    <col min="12039" max="12042" width="8.42578125" style="57" customWidth="1"/>
    <col min="12043" max="12288" width="9.140625" style="57"/>
    <col min="12289" max="12289" width="8.85546875" style="57" customWidth="1"/>
    <col min="12290" max="12290" width="44.5703125" style="57" customWidth="1"/>
    <col min="12291" max="12291" width="8.28515625" style="57" customWidth="1"/>
    <col min="12292" max="12292" width="6.5703125" style="57" customWidth="1"/>
    <col min="12293" max="12293" width="7.7109375" style="57" bestFit="1" customWidth="1"/>
    <col min="12294" max="12294" width="6.5703125" style="57" bestFit="1" customWidth="1"/>
    <col min="12295" max="12298" width="8.42578125" style="57" customWidth="1"/>
    <col min="12299" max="12544" width="9.140625" style="57"/>
    <col min="12545" max="12545" width="8.85546875" style="57" customWidth="1"/>
    <col min="12546" max="12546" width="44.5703125" style="57" customWidth="1"/>
    <col min="12547" max="12547" width="8.28515625" style="57" customWidth="1"/>
    <col min="12548" max="12548" width="6.5703125" style="57" customWidth="1"/>
    <col min="12549" max="12549" width="7.7109375" style="57" bestFit="1" customWidth="1"/>
    <col min="12550" max="12550" width="6.5703125" style="57" bestFit="1" customWidth="1"/>
    <col min="12551" max="12554" width="8.42578125" style="57" customWidth="1"/>
    <col min="12555" max="12800" width="9.140625" style="57"/>
    <col min="12801" max="12801" width="8.85546875" style="57" customWidth="1"/>
    <col min="12802" max="12802" width="44.5703125" style="57" customWidth="1"/>
    <col min="12803" max="12803" width="8.28515625" style="57" customWidth="1"/>
    <col min="12804" max="12804" width="6.5703125" style="57" customWidth="1"/>
    <col min="12805" max="12805" width="7.7109375" style="57" bestFit="1" customWidth="1"/>
    <col min="12806" max="12806" width="6.5703125" style="57" bestFit="1" customWidth="1"/>
    <col min="12807" max="12810" width="8.42578125" style="57" customWidth="1"/>
    <col min="12811" max="13056" width="9.140625" style="57"/>
    <col min="13057" max="13057" width="8.85546875" style="57" customWidth="1"/>
    <col min="13058" max="13058" width="44.5703125" style="57" customWidth="1"/>
    <col min="13059" max="13059" width="8.28515625" style="57" customWidth="1"/>
    <col min="13060" max="13060" width="6.5703125" style="57" customWidth="1"/>
    <col min="13061" max="13061" width="7.7109375" style="57" bestFit="1" customWidth="1"/>
    <col min="13062" max="13062" width="6.5703125" style="57" bestFit="1" customWidth="1"/>
    <col min="13063" max="13066" width="8.42578125" style="57" customWidth="1"/>
    <col min="13067" max="13312" width="9.140625" style="57"/>
    <col min="13313" max="13313" width="8.85546875" style="57" customWidth="1"/>
    <col min="13314" max="13314" width="44.5703125" style="57" customWidth="1"/>
    <col min="13315" max="13315" width="8.28515625" style="57" customWidth="1"/>
    <col min="13316" max="13316" width="6.5703125" style="57" customWidth="1"/>
    <col min="13317" max="13317" width="7.7109375" style="57" bestFit="1" customWidth="1"/>
    <col min="13318" max="13318" width="6.5703125" style="57" bestFit="1" customWidth="1"/>
    <col min="13319" max="13322" width="8.42578125" style="57" customWidth="1"/>
    <col min="13323" max="13568" width="9.140625" style="57"/>
    <col min="13569" max="13569" width="8.85546875" style="57" customWidth="1"/>
    <col min="13570" max="13570" width="44.5703125" style="57" customWidth="1"/>
    <col min="13571" max="13571" width="8.28515625" style="57" customWidth="1"/>
    <col min="13572" max="13572" width="6.5703125" style="57" customWidth="1"/>
    <col min="13573" max="13573" width="7.7109375" style="57" bestFit="1" customWidth="1"/>
    <col min="13574" max="13574" width="6.5703125" style="57" bestFit="1" customWidth="1"/>
    <col min="13575" max="13578" width="8.42578125" style="57" customWidth="1"/>
    <col min="13579" max="13824" width="9.140625" style="57"/>
    <col min="13825" max="13825" width="8.85546875" style="57" customWidth="1"/>
    <col min="13826" max="13826" width="44.5703125" style="57" customWidth="1"/>
    <col min="13827" max="13827" width="8.28515625" style="57" customWidth="1"/>
    <col min="13828" max="13828" width="6.5703125" style="57" customWidth="1"/>
    <col min="13829" max="13829" width="7.7109375" style="57" bestFit="1" customWidth="1"/>
    <col min="13830" max="13830" width="6.5703125" style="57" bestFit="1" customWidth="1"/>
    <col min="13831" max="13834" width="8.42578125" style="57" customWidth="1"/>
    <col min="13835" max="14080" width="9.140625" style="57"/>
    <col min="14081" max="14081" width="8.85546875" style="57" customWidth="1"/>
    <col min="14082" max="14082" width="44.5703125" style="57" customWidth="1"/>
    <col min="14083" max="14083" width="8.28515625" style="57" customWidth="1"/>
    <col min="14084" max="14084" width="6.5703125" style="57" customWidth="1"/>
    <col min="14085" max="14085" width="7.7109375" style="57" bestFit="1" customWidth="1"/>
    <col min="14086" max="14086" width="6.5703125" style="57" bestFit="1" customWidth="1"/>
    <col min="14087" max="14090" width="8.42578125" style="57" customWidth="1"/>
    <col min="14091" max="14336" width="9.140625" style="57"/>
    <col min="14337" max="14337" width="8.85546875" style="57" customWidth="1"/>
    <col min="14338" max="14338" width="44.5703125" style="57" customWidth="1"/>
    <col min="14339" max="14339" width="8.28515625" style="57" customWidth="1"/>
    <col min="14340" max="14340" width="6.5703125" style="57" customWidth="1"/>
    <col min="14341" max="14341" width="7.7109375" style="57" bestFit="1" customWidth="1"/>
    <col min="14342" max="14342" width="6.5703125" style="57" bestFit="1" customWidth="1"/>
    <col min="14343" max="14346" width="8.42578125" style="57" customWidth="1"/>
    <col min="14347" max="14592" width="9.140625" style="57"/>
    <col min="14593" max="14593" width="8.85546875" style="57" customWidth="1"/>
    <col min="14594" max="14594" width="44.5703125" style="57" customWidth="1"/>
    <col min="14595" max="14595" width="8.28515625" style="57" customWidth="1"/>
    <col min="14596" max="14596" width="6.5703125" style="57" customWidth="1"/>
    <col min="14597" max="14597" width="7.7109375" style="57" bestFit="1" customWidth="1"/>
    <col min="14598" max="14598" width="6.5703125" style="57" bestFit="1" customWidth="1"/>
    <col min="14599" max="14602" width="8.42578125" style="57" customWidth="1"/>
    <col min="14603" max="14848" width="9.140625" style="57"/>
    <col min="14849" max="14849" width="8.85546875" style="57" customWidth="1"/>
    <col min="14850" max="14850" width="44.5703125" style="57" customWidth="1"/>
    <col min="14851" max="14851" width="8.28515625" style="57" customWidth="1"/>
    <col min="14852" max="14852" width="6.5703125" style="57" customWidth="1"/>
    <col min="14853" max="14853" width="7.7109375" style="57" bestFit="1" customWidth="1"/>
    <col min="14854" max="14854" width="6.5703125" style="57" bestFit="1" customWidth="1"/>
    <col min="14855" max="14858" width="8.42578125" style="57" customWidth="1"/>
    <col min="14859" max="15104" width="9.140625" style="57"/>
    <col min="15105" max="15105" width="8.85546875" style="57" customWidth="1"/>
    <col min="15106" max="15106" width="44.5703125" style="57" customWidth="1"/>
    <col min="15107" max="15107" width="8.28515625" style="57" customWidth="1"/>
    <col min="15108" max="15108" width="6.5703125" style="57" customWidth="1"/>
    <col min="15109" max="15109" width="7.7109375" style="57" bestFit="1" customWidth="1"/>
    <col min="15110" max="15110" width="6.5703125" style="57" bestFit="1" customWidth="1"/>
    <col min="15111" max="15114" width="8.42578125" style="57" customWidth="1"/>
    <col min="15115" max="15360" width="9.140625" style="57"/>
    <col min="15361" max="15361" width="8.85546875" style="57" customWidth="1"/>
    <col min="15362" max="15362" width="44.5703125" style="57" customWidth="1"/>
    <col min="15363" max="15363" width="8.28515625" style="57" customWidth="1"/>
    <col min="15364" max="15364" width="6.5703125" style="57" customWidth="1"/>
    <col min="15365" max="15365" width="7.7109375" style="57" bestFit="1" customWidth="1"/>
    <col min="15366" max="15366" width="6.5703125" style="57" bestFit="1" customWidth="1"/>
    <col min="15367" max="15370" width="8.42578125" style="57" customWidth="1"/>
    <col min="15371" max="15616" width="9.140625" style="57"/>
    <col min="15617" max="15617" width="8.85546875" style="57" customWidth="1"/>
    <col min="15618" max="15618" width="44.5703125" style="57" customWidth="1"/>
    <col min="15619" max="15619" width="8.28515625" style="57" customWidth="1"/>
    <col min="15620" max="15620" width="6.5703125" style="57" customWidth="1"/>
    <col min="15621" max="15621" width="7.7109375" style="57" bestFit="1" customWidth="1"/>
    <col min="15622" max="15622" width="6.5703125" style="57" bestFit="1" customWidth="1"/>
    <col min="15623" max="15626" width="8.42578125" style="57" customWidth="1"/>
    <col min="15627" max="15872" width="9.140625" style="57"/>
    <col min="15873" max="15873" width="8.85546875" style="57" customWidth="1"/>
    <col min="15874" max="15874" width="44.5703125" style="57" customWidth="1"/>
    <col min="15875" max="15875" width="8.28515625" style="57" customWidth="1"/>
    <col min="15876" max="15876" width="6.5703125" style="57" customWidth="1"/>
    <col min="15877" max="15877" width="7.7109375" style="57" bestFit="1" customWidth="1"/>
    <col min="15878" max="15878" width="6.5703125" style="57" bestFit="1" customWidth="1"/>
    <col min="15879" max="15882" width="8.42578125" style="57" customWidth="1"/>
    <col min="15883" max="16128" width="9.140625" style="57"/>
    <col min="16129" max="16129" width="8.85546875" style="57" customWidth="1"/>
    <col min="16130" max="16130" width="44.5703125" style="57" customWidth="1"/>
    <col min="16131" max="16131" width="8.28515625" style="57" customWidth="1"/>
    <col min="16132" max="16132" width="6.5703125" style="57" customWidth="1"/>
    <col min="16133" max="16133" width="7.7109375" style="57" bestFit="1" customWidth="1"/>
    <col min="16134" max="16134" width="6.5703125" style="57" bestFit="1" customWidth="1"/>
    <col min="16135" max="16138" width="8.42578125" style="57" customWidth="1"/>
    <col min="16139" max="16384" width="9.140625" style="57"/>
  </cols>
  <sheetData>
    <row r="1" spans="1:10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10">
      <c r="A2" s="296"/>
      <c r="B2" s="297" t="s">
        <v>166</v>
      </c>
      <c r="C2" s="679">
        <v>7041357</v>
      </c>
      <c r="D2" s="680"/>
      <c r="E2" s="680"/>
      <c r="F2" s="299"/>
      <c r="G2" s="300"/>
    </row>
    <row r="3" spans="1:10">
      <c r="A3" s="296"/>
      <c r="B3" s="297" t="s">
        <v>168</v>
      </c>
      <c r="C3" s="298">
        <v>43465</v>
      </c>
      <c r="D3" s="299"/>
      <c r="E3" s="299"/>
      <c r="F3" s="299"/>
      <c r="G3" s="300"/>
      <c r="J3" s="142"/>
    </row>
    <row r="4" spans="1:10" s="130" customFormat="1" ht="14.25">
      <c r="A4" s="296"/>
      <c r="B4" s="297" t="s">
        <v>167</v>
      </c>
      <c r="C4" s="301" t="s">
        <v>221</v>
      </c>
      <c r="D4" s="302"/>
      <c r="E4" s="302"/>
      <c r="F4" s="302"/>
      <c r="G4" s="303"/>
      <c r="J4" s="95"/>
    </row>
    <row r="5" spans="1:10" ht="10.5" customHeight="1">
      <c r="A5" s="116"/>
      <c r="B5" s="115"/>
      <c r="E5" s="115"/>
      <c r="F5" s="125"/>
      <c r="G5" s="2" t="s">
        <v>2657</v>
      </c>
      <c r="H5" s="125"/>
      <c r="I5" s="125"/>
      <c r="J5" s="125"/>
    </row>
    <row r="6" spans="1:10" ht="21" customHeight="1">
      <c r="A6" s="700" t="s">
        <v>53</v>
      </c>
      <c r="B6" s="698" t="s">
        <v>212</v>
      </c>
      <c r="C6" s="709" t="s">
        <v>218</v>
      </c>
      <c r="D6" s="708"/>
      <c r="E6" s="709" t="s">
        <v>219</v>
      </c>
      <c r="F6" s="755"/>
      <c r="G6" s="756" t="s">
        <v>2</v>
      </c>
      <c r="H6" s="757"/>
    </row>
    <row r="7" spans="1:10" ht="35.25" customHeight="1" thickBot="1">
      <c r="A7" s="701"/>
      <c r="B7" s="699"/>
      <c r="C7" s="593" t="s">
        <v>1853</v>
      </c>
      <c r="D7" s="593" t="s">
        <v>1854</v>
      </c>
      <c r="E7" s="593" t="s">
        <v>1853</v>
      </c>
      <c r="F7" s="593" t="s">
        <v>1854</v>
      </c>
      <c r="G7" s="593" t="s">
        <v>1853</v>
      </c>
      <c r="H7" s="593" t="s">
        <v>1854</v>
      </c>
    </row>
    <row r="8" spans="1:10" s="58" customFormat="1" ht="14.1" customHeight="1" thickTop="1">
      <c r="A8" s="250" t="s">
        <v>292</v>
      </c>
      <c r="B8" s="132"/>
      <c r="C8" s="131"/>
      <c r="D8" s="131"/>
      <c r="E8" s="131"/>
      <c r="F8" s="131"/>
      <c r="G8" s="131"/>
      <c r="H8" s="131"/>
    </row>
    <row r="9" spans="1:10" s="58" customFormat="1" ht="14.1" customHeight="1">
      <c r="A9" s="251" t="s">
        <v>213</v>
      </c>
      <c r="B9" s="133"/>
      <c r="C9" s="346"/>
      <c r="D9" s="346"/>
      <c r="E9" s="346"/>
      <c r="F9" s="346"/>
      <c r="G9" s="594">
        <f>C9+E9</f>
        <v>0</v>
      </c>
      <c r="H9" s="594">
        <f>D9+F9</f>
        <v>0</v>
      </c>
    </row>
    <row r="10" spans="1:10" s="58" customFormat="1" ht="14.1" customHeight="1">
      <c r="A10" s="252" t="s">
        <v>214</v>
      </c>
      <c r="B10" s="143"/>
      <c r="C10" s="127"/>
      <c r="D10" s="127"/>
      <c r="E10" s="127"/>
      <c r="F10" s="127"/>
      <c r="G10" s="594">
        <f t="shared" ref="G10:H16" si="0">C10+E10</f>
        <v>0</v>
      </c>
      <c r="H10" s="594">
        <f t="shared" si="0"/>
        <v>0</v>
      </c>
    </row>
    <row r="11" spans="1:10" s="58" customFormat="1" ht="14.1" customHeight="1">
      <c r="A11" s="128"/>
      <c r="B11" s="127"/>
      <c r="C11" s="127"/>
      <c r="D11" s="127"/>
      <c r="E11" s="127"/>
      <c r="F11" s="127"/>
      <c r="G11" s="594">
        <f t="shared" si="0"/>
        <v>0</v>
      </c>
      <c r="H11" s="594">
        <f t="shared" si="0"/>
        <v>0</v>
      </c>
    </row>
    <row r="12" spans="1:10" s="58" customFormat="1" ht="14.1" customHeight="1">
      <c r="A12" s="128"/>
      <c r="B12" s="127"/>
      <c r="C12" s="127"/>
      <c r="D12" s="127"/>
      <c r="E12" s="127"/>
      <c r="F12" s="127"/>
      <c r="G12" s="594">
        <f t="shared" si="0"/>
        <v>0</v>
      </c>
      <c r="H12" s="594">
        <f t="shared" si="0"/>
        <v>0</v>
      </c>
    </row>
    <row r="13" spans="1:10" s="58" customFormat="1" ht="14.1" customHeight="1">
      <c r="A13" s="253" t="s">
        <v>215</v>
      </c>
      <c r="B13" s="144"/>
      <c r="C13" s="127"/>
      <c r="D13" s="127"/>
      <c r="E13" s="127"/>
      <c r="F13" s="127"/>
      <c r="G13" s="594">
        <f t="shared" si="0"/>
        <v>0</v>
      </c>
      <c r="H13" s="594">
        <f t="shared" si="0"/>
        <v>0</v>
      </c>
    </row>
    <row r="14" spans="1:10" s="58" customFormat="1" ht="14.1" customHeight="1">
      <c r="A14" s="128" t="s">
        <v>144</v>
      </c>
      <c r="B14" s="127" t="s">
        <v>149</v>
      </c>
      <c r="C14" s="127"/>
      <c r="D14" s="127"/>
      <c r="E14" s="127"/>
      <c r="F14" s="127"/>
      <c r="G14" s="594">
        <f t="shared" si="0"/>
        <v>0</v>
      </c>
      <c r="H14" s="594">
        <f t="shared" si="0"/>
        <v>0</v>
      </c>
    </row>
    <row r="15" spans="1:10" s="58" customFormat="1" ht="14.1" customHeight="1">
      <c r="A15" s="346"/>
      <c r="B15" s="127"/>
      <c r="C15" s="127"/>
      <c r="D15" s="127"/>
      <c r="E15" s="127"/>
      <c r="F15" s="127"/>
      <c r="G15" s="594">
        <f t="shared" si="0"/>
        <v>0</v>
      </c>
      <c r="H15" s="594">
        <f t="shared" si="0"/>
        <v>0</v>
      </c>
    </row>
    <row r="16" spans="1:10" s="58" customFormat="1" ht="14.1" customHeight="1">
      <c r="A16" s="251"/>
      <c r="B16" s="133"/>
      <c r="C16" s="127"/>
      <c r="D16" s="127"/>
      <c r="E16" s="127"/>
      <c r="F16" s="127"/>
      <c r="G16" s="594">
        <f t="shared" si="0"/>
        <v>0</v>
      </c>
      <c r="H16" s="594">
        <f t="shared" si="0"/>
        <v>0</v>
      </c>
    </row>
    <row r="17" spans="1:8" s="58" customFormat="1" ht="14.1" customHeight="1">
      <c r="A17" s="251" t="s">
        <v>293</v>
      </c>
      <c r="B17" s="135"/>
      <c r="C17" s="136"/>
      <c r="D17" s="136"/>
      <c r="E17" s="136"/>
      <c r="F17" s="136"/>
      <c r="G17" s="595"/>
      <c r="H17" s="595"/>
    </row>
    <row r="18" spans="1:8" ht="14.1" customHeight="1">
      <c r="A18" s="251" t="s">
        <v>213</v>
      </c>
      <c r="B18" s="133"/>
      <c r="C18" s="127"/>
      <c r="D18" s="127"/>
      <c r="E18" s="127"/>
      <c r="F18" s="127"/>
      <c r="G18" s="594">
        <f t="shared" ref="G18:H25" si="1">C18+E18</f>
        <v>0</v>
      </c>
      <c r="H18" s="594">
        <f t="shared" si="1"/>
        <v>0</v>
      </c>
    </row>
    <row r="19" spans="1:8" s="58" customFormat="1" ht="14.1" customHeight="1">
      <c r="A19" s="252" t="s">
        <v>214</v>
      </c>
      <c r="B19" s="143"/>
      <c r="C19" s="127"/>
      <c r="D19" s="127"/>
      <c r="E19" s="127"/>
      <c r="F19" s="127"/>
      <c r="G19" s="594">
        <f t="shared" si="1"/>
        <v>0</v>
      </c>
      <c r="H19" s="594">
        <f t="shared" si="1"/>
        <v>0</v>
      </c>
    </row>
    <row r="20" spans="1:8" s="58" customFormat="1" ht="14.1" customHeight="1">
      <c r="A20" s="138"/>
      <c r="B20" s="127"/>
      <c r="C20" s="127"/>
      <c r="D20" s="127"/>
      <c r="E20" s="127"/>
      <c r="F20" s="127"/>
      <c r="G20" s="594">
        <f t="shared" si="1"/>
        <v>0</v>
      </c>
      <c r="H20" s="594">
        <f t="shared" si="1"/>
        <v>0</v>
      </c>
    </row>
    <row r="21" spans="1:8" s="58" customFormat="1" ht="14.1" customHeight="1">
      <c r="A21" s="138"/>
      <c r="B21" s="127"/>
      <c r="C21" s="127"/>
      <c r="D21" s="127"/>
      <c r="E21" s="127"/>
      <c r="F21" s="127"/>
      <c r="G21" s="594">
        <f t="shared" si="1"/>
        <v>0</v>
      </c>
      <c r="H21" s="594">
        <f t="shared" si="1"/>
        <v>0</v>
      </c>
    </row>
    <row r="22" spans="1:8" s="58" customFormat="1" ht="14.1" customHeight="1">
      <c r="A22" s="253" t="s">
        <v>215</v>
      </c>
      <c r="B22" s="144"/>
      <c r="C22" s="127"/>
      <c r="D22" s="127"/>
      <c r="E22" s="127"/>
      <c r="F22" s="127"/>
      <c r="G22" s="594">
        <f t="shared" si="1"/>
        <v>0</v>
      </c>
      <c r="H22" s="594">
        <f t="shared" si="1"/>
        <v>0</v>
      </c>
    </row>
    <row r="23" spans="1:8" s="58" customFormat="1" ht="14.1" customHeight="1">
      <c r="A23" s="138" t="s">
        <v>145</v>
      </c>
      <c r="B23" s="127" t="s">
        <v>148</v>
      </c>
      <c r="C23" s="127"/>
      <c r="D23" s="127"/>
      <c r="E23" s="127"/>
      <c r="F23" s="127"/>
      <c r="G23" s="594">
        <f t="shared" si="1"/>
        <v>0</v>
      </c>
      <c r="H23" s="594">
        <f t="shared" si="1"/>
        <v>0</v>
      </c>
    </row>
    <row r="24" spans="1:8" s="58" customFormat="1" ht="14.1" customHeight="1">
      <c r="A24" s="138"/>
      <c r="B24" s="127"/>
      <c r="C24" s="127"/>
      <c r="D24" s="127"/>
      <c r="E24" s="127"/>
      <c r="F24" s="127"/>
      <c r="G24" s="594">
        <f t="shared" si="1"/>
        <v>0</v>
      </c>
      <c r="H24" s="594">
        <f t="shared" si="1"/>
        <v>0</v>
      </c>
    </row>
    <row r="25" spans="1:8" s="58" customFormat="1" ht="14.1" customHeight="1">
      <c r="A25" s="138"/>
      <c r="B25" s="127"/>
      <c r="C25" s="127"/>
      <c r="D25" s="127"/>
      <c r="E25" s="127"/>
      <c r="F25" s="127"/>
      <c r="G25" s="594">
        <f t="shared" si="1"/>
        <v>0</v>
      </c>
      <c r="H25" s="594">
        <f t="shared" si="1"/>
        <v>0</v>
      </c>
    </row>
    <row r="26" spans="1:8" s="58" customFormat="1" ht="14.1" customHeight="1">
      <c r="A26" s="251" t="s">
        <v>294</v>
      </c>
      <c r="B26" s="135"/>
      <c r="C26" s="136"/>
      <c r="D26" s="136"/>
      <c r="E26" s="136"/>
      <c r="F26" s="136"/>
      <c r="G26" s="595"/>
      <c r="H26" s="595"/>
    </row>
    <row r="27" spans="1:8" ht="14.1" customHeight="1">
      <c r="A27" s="251" t="s">
        <v>213</v>
      </c>
      <c r="B27" s="133"/>
      <c r="C27" s="127"/>
      <c r="D27" s="127"/>
      <c r="E27" s="127"/>
      <c r="F27" s="127"/>
      <c r="G27" s="594">
        <f t="shared" ref="G27:H31" si="2">C27+E27</f>
        <v>0</v>
      </c>
      <c r="H27" s="594">
        <f t="shared" si="2"/>
        <v>0</v>
      </c>
    </row>
    <row r="28" spans="1:8" s="58" customFormat="1" ht="14.1" customHeight="1">
      <c r="A28" s="252" t="s">
        <v>214</v>
      </c>
      <c r="B28" s="143"/>
      <c r="C28" s="127"/>
      <c r="D28" s="127"/>
      <c r="E28" s="127"/>
      <c r="F28" s="127"/>
      <c r="G28" s="594">
        <f t="shared" si="2"/>
        <v>0</v>
      </c>
      <c r="H28" s="594">
        <f t="shared" si="2"/>
        <v>0</v>
      </c>
    </row>
    <row r="29" spans="1:8" s="58" customFormat="1" ht="14.1" customHeight="1">
      <c r="A29" s="254"/>
      <c r="B29" s="139"/>
      <c r="C29" s="127"/>
      <c r="D29" s="127"/>
      <c r="E29" s="127"/>
      <c r="F29" s="127"/>
      <c r="G29" s="594">
        <f t="shared" si="2"/>
        <v>0</v>
      </c>
      <c r="H29" s="594">
        <f t="shared" si="2"/>
        <v>0</v>
      </c>
    </row>
    <row r="30" spans="1:8" s="58" customFormat="1" ht="14.1" customHeight="1">
      <c r="A30" s="254"/>
      <c r="B30" s="139"/>
      <c r="C30" s="127"/>
      <c r="D30" s="127"/>
      <c r="E30" s="127"/>
      <c r="F30" s="127"/>
      <c r="G30" s="594">
        <f t="shared" si="2"/>
        <v>0</v>
      </c>
      <c r="H30" s="594">
        <f t="shared" si="2"/>
        <v>0</v>
      </c>
    </row>
    <row r="31" spans="1:8" s="58" customFormat="1" ht="14.1" customHeight="1">
      <c r="A31" s="251"/>
      <c r="B31" s="133"/>
      <c r="C31" s="127"/>
      <c r="D31" s="127"/>
      <c r="E31" s="127"/>
      <c r="F31" s="127"/>
      <c r="G31" s="594">
        <f t="shared" si="2"/>
        <v>0</v>
      </c>
      <c r="H31" s="594">
        <f t="shared" si="2"/>
        <v>0</v>
      </c>
    </row>
    <row r="32" spans="1:8" s="58" customFormat="1" ht="14.1" customHeight="1">
      <c r="A32" s="251" t="s">
        <v>295</v>
      </c>
      <c r="B32" s="135"/>
      <c r="C32" s="136"/>
      <c r="D32" s="136"/>
      <c r="E32" s="136"/>
      <c r="F32" s="136"/>
      <c r="G32" s="595"/>
      <c r="H32" s="595"/>
    </row>
    <row r="33" spans="1:8" s="58" customFormat="1" ht="14.1" customHeight="1">
      <c r="A33" s="251" t="s">
        <v>213</v>
      </c>
      <c r="B33" s="133"/>
      <c r="C33" s="127"/>
      <c r="D33" s="127"/>
      <c r="E33" s="127"/>
      <c r="F33" s="127"/>
      <c r="G33" s="594">
        <f t="shared" ref="G33:H42" si="3">C33+E33</f>
        <v>0</v>
      </c>
      <c r="H33" s="594">
        <f t="shared" si="3"/>
        <v>0</v>
      </c>
    </row>
    <row r="34" spans="1:8" s="58" customFormat="1" ht="14.1" customHeight="1">
      <c r="A34" s="252" t="s">
        <v>214</v>
      </c>
      <c r="B34" s="143"/>
      <c r="C34" s="127"/>
      <c r="D34" s="127"/>
      <c r="E34" s="127"/>
      <c r="F34" s="127"/>
      <c r="G34" s="594">
        <f t="shared" si="3"/>
        <v>0</v>
      </c>
      <c r="H34" s="594">
        <f t="shared" si="3"/>
        <v>0</v>
      </c>
    </row>
    <row r="35" spans="1:8" s="58" customFormat="1" ht="14.1" customHeight="1">
      <c r="A35" s="128"/>
      <c r="B35" s="127"/>
      <c r="C35" s="127"/>
      <c r="D35" s="127"/>
      <c r="E35" s="127"/>
      <c r="F35" s="127"/>
      <c r="G35" s="594">
        <f t="shared" si="3"/>
        <v>0</v>
      </c>
      <c r="H35" s="594">
        <f t="shared" si="3"/>
        <v>0</v>
      </c>
    </row>
    <row r="36" spans="1:8" s="58" customFormat="1" ht="14.1" customHeight="1">
      <c r="A36" s="128"/>
      <c r="B36" s="127"/>
      <c r="C36" s="127"/>
      <c r="D36" s="127"/>
      <c r="E36" s="127"/>
      <c r="F36" s="127"/>
      <c r="G36" s="594">
        <f t="shared" si="3"/>
        <v>0</v>
      </c>
      <c r="H36" s="594">
        <f t="shared" si="3"/>
        <v>0</v>
      </c>
    </row>
    <row r="37" spans="1:8" s="58" customFormat="1" ht="14.1" customHeight="1">
      <c r="A37" s="128"/>
      <c r="B37" s="127"/>
      <c r="C37" s="127"/>
      <c r="D37" s="127"/>
      <c r="E37" s="127"/>
      <c r="F37" s="127"/>
      <c r="G37" s="594">
        <f t="shared" si="3"/>
        <v>0</v>
      </c>
      <c r="H37" s="594">
        <f t="shared" si="3"/>
        <v>0</v>
      </c>
    </row>
    <row r="38" spans="1:8" s="58" customFormat="1" ht="14.1" customHeight="1">
      <c r="A38" s="138"/>
      <c r="B38" s="127"/>
      <c r="C38" s="127"/>
      <c r="D38" s="127"/>
      <c r="E38" s="127"/>
      <c r="F38" s="127"/>
      <c r="G38" s="594">
        <f t="shared" si="3"/>
        <v>0</v>
      </c>
      <c r="H38" s="594">
        <f t="shared" si="3"/>
        <v>0</v>
      </c>
    </row>
    <row r="39" spans="1:8" s="58" customFormat="1" ht="14.1" customHeight="1">
      <c r="A39" s="138"/>
      <c r="B39" s="129"/>
      <c r="C39" s="127"/>
      <c r="D39" s="127"/>
      <c r="E39" s="127"/>
      <c r="F39" s="127"/>
      <c r="G39" s="594">
        <f t="shared" si="3"/>
        <v>0</v>
      </c>
      <c r="H39" s="594">
        <f t="shared" si="3"/>
        <v>0</v>
      </c>
    </row>
    <row r="40" spans="1:8" s="58" customFormat="1" ht="14.1" customHeight="1">
      <c r="A40" s="138"/>
      <c r="B40" s="127"/>
      <c r="C40" s="127"/>
      <c r="D40" s="127"/>
      <c r="E40" s="127"/>
      <c r="F40" s="127"/>
      <c r="G40" s="594">
        <f t="shared" si="3"/>
        <v>0</v>
      </c>
      <c r="H40" s="594">
        <f t="shared" si="3"/>
        <v>0</v>
      </c>
    </row>
    <row r="41" spans="1:8" s="58" customFormat="1" ht="14.1" customHeight="1">
      <c r="A41" s="346"/>
      <c r="B41" s="127"/>
      <c r="C41" s="127"/>
      <c r="D41" s="127"/>
      <c r="E41" s="127"/>
      <c r="F41" s="127"/>
      <c r="G41" s="594">
        <f t="shared" si="3"/>
        <v>0</v>
      </c>
      <c r="H41" s="594">
        <f t="shared" si="3"/>
        <v>0</v>
      </c>
    </row>
    <row r="42" spans="1:8" s="58" customFormat="1" ht="14.1" customHeight="1">
      <c r="A42" s="251"/>
      <c r="B42" s="133"/>
      <c r="C42" s="127"/>
      <c r="D42" s="127"/>
      <c r="E42" s="127"/>
      <c r="F42" s="127"/>
      <c r="G42" s="594">
        <f t="shared" si="3"/>
        <v>0</v>
      </c>
      <c r="H42" s="594">
        <f t="shared" si="3"/>
        <v>0</v>
      </c>
    </row>
    <row r="43" spans="1:8" s="58" customFormat="1" ht="14.1" customHeight="1">
      <c r="A43" s="251" t="s">
        <v>296</v>
      </c>
      <c r="B43" s="135"/>
      <c r="C43" s="136"/>
      <c r="D43" s="136"/>
      <c r="E43" s="136"/>
      <c r="F43" s="136"/>
      <c r="G43" s="595"/>
      <c r="H43" s="595"/>
    </row>
    <row r="44" spans="1:8" s="58" customFormat="1" ht="14.1" customHeight="1">
      <c r="A44" s="251" t="s">
        <v>213</v>
      </c>
      <c r="B44" s="133"/>
      <c r="C44" s="127"/>
      <c r="D44" s="127"/>
      <c r="E44" s="127"/>
      <c r="F44" s="127"/>
      <c r="G44" s="594">
        <f t="shared" ref="G44:H54" si="4">C44+E44</f>
        <v>0</v>
      </c>
      <c r="H44" s="594">
        <f t="shared" si="4"/>
        <v>0</v>
      </c>
    </row>
    <row r="45" spans="1:8" s="58" customFormat="1" ht="14.1" customHeight="1">
      <c r="A45" s="252" t="s">
        <v>214</v>
      </c>
      <c r="B45" s="143"/>
      <c r="C45" s="127"/>
      <c r="D45" s="127"/>
      <c r="E45" s="127"/>
      <c r="F45" s="127"/>
      <c r="G45" s="594">
        <f t="shared" si="4"/>
        <v>0</v>
      </c>
      <c r="H45" s="594">
        <f t="shared" si="4"/>
        <v>0</v>
      </c>
    </row>
    <row r="46" spans="1:8" s="58" customFormat="1" ht="14.1" customHeight="1">
      <c r="A46" s="128"/>
      <c r="B46" s="127"/>
      <c r="C46" s="127"/>
      <c r="D46" s="127"/>
      <c r="E46" s="127"/>
      <c r="F46" s="127"/>
      <c r="G46" s="594">
        <f t="shared" si="4"/>
        <v>0</v>
      </c>
      <c r="H46" s="594">
        <f t="shared" si="4"/>
        <v>0</v>
      </c>
    </row>
    <row r="47" spans="1:8" s="58" customFormat="1" ht="14.1" customHeight="1">
      <c r="A47" s="253" t="s">
        <v>215</v>
      </c>
      <c r="B47" s="144"/>
      <c r="C47" s="127"/>
      <c r="D47" s="127"/>
      <c r="E47" s="127"/>
      <c r="F47" s="127"/>
      <c r="G47" s="594">
        <f t="shared" si="4"/>
        <v>0</v>
      </c>
      <c r="H47" s="594">
        <f t="shared" si="4"/>
        <v>0</v>
      </c>
    </row>
    <row r="48" spans="1:8" s="58" customFormat="1" ht="14.1" customHeight="1">
      <c r="A48" s="128" t="s">
        <v>146</v>
      </c>
      <c r="B48" s="127" t="s">
        <v>147</v>
      </c>
      <c r="C48" s="127"/>
      <c r="D48" s="127"/>
      <c r="E48" s="127"/>
      <c r="F48" s="127"/>
      <c r="G48" s="594">
        <f t="shared" si="4"/>
        <v>0</v>
      </c>
      <c r="H48" s="594">
        <f t="shared" si="4"/>
        <v>0</v>
      </c>
    </row>
    <row r="49" spans="1:10" s="58" customFormat="1" ht="14.1" customHeight="1">
      <c r="A49" s="138"/>
      <c r="B49" s="127"/>
      <c r="C49" s="140"/>
      <c r="D49" s="140"/>
      <c r="E49" s="140"/>
      <c r="F49" s="140"/>
      <c r="G49" s="596">
        <f t="shared" si="4"/>
        <v>0</v>
      </c>
      <c r="H49" s="596">
        <f t="shared" si="4"/>
        <v>0</v>
      </c>
    </row>
    <row r="50" spans="1:10" s="58" customFormat="1" ht="14.1" customHeight="1">
      <c r="A50" s="138"/>
      <c r="B50" s="129"/>
      <c r="C50" s="140"/>
      <c r="D50" s="140"/>
      <c r="E50" s="140"/>
      <c r="F50" s="140"/>
      <c r="G50" s="596">
        <f t="shared" si="4"/>
        <v>0</v>
      </c>
      <c r="H50" s="596">
        <f t="shared" si="4"/>
        <v>0</v>
      </c>
    </row>
    <row r="51" spans="1:10" s="58" customFormat="1" ht="14.1" customHeight="1">
      <c r="A51" s="138"/>
      <c r="B51" s="127"/>
      <c r="C51" s="140"/>
      <c r="D51" s="140"/>
      <c r="E51" s="140"/>
      <c r="F51" s="140"/>
      <c r="G51" s="596">
        <f t="shared" si="4"/>
        <v>0</v>
      </c>
      <c r="H51" s="596">
        <f t="shared" si="4"/>
        <v>0</v>
      </c>
    </row>
    <row r="52" spans="1:10" s="58" customFormat="1" ht="14.1" customHeight="1" thickBot="1">
      <c r="A52" s="255"/>
      <c r="B52" s="145"/>
      <c r="C52" s="140"/>
      <c r="D52" s="140"/>
      <c r="E52" s="140"/>
      <c r="F52" s="140"/>
      <c r="G52" s="596">
        <f t="shared" si="4"/>
        <v>0</v>
      </c>
      <c r="H52" s="596">
        <f t="shared" si="4"/>
        <v>0</v>
      </c>
    </row>
    <row r="53" spans="1:10" s="58" customFormat="1" ht="14.1" customHeight="1" thickBot="1">
      <c r="A53" s="137" t="s">
        <v>216</v>
      </c>
      <c r="B53" s="146"/>
      <c r="C53" s="141"/>
      <c r="D53" s="141"/>
      <c r="E53" s="141"/>
      <c r="F53" s="141"/>
      <c r="G53" s="597">
        <f t="shared" si="4"/>
        <v>0</v>
      </c>
      <c r="H53" s="598">
        <f t="shared" si="4"/>
        <v>0</v>
      </c>
    </row>
    <row r="54" spans="1:10" s="58" customFormat="1" ht="14.1" customHeight="1" thickBot="1">
      <c r="A54" s="137" t="s">
        <v>217</v>
      </c>
      <c r="B54" s="146"/>
      <c r="C54" s="141"/>
      <c r="D54" s="141"/>
      <c r="E54" s="141"/>
      <c r="F54" s="141"/>
      <c r="G54" s="597">
        <f t="shared" si="4"/>
        <v>0</v>
      </c>
      <c r="H54" s="598">
        <f t="shared" si="4"/>
        <v>0</v>
      </c>
    </row>
    <row r="55" spans="1:10">
      <c r="A55" s="256" t="s">
        <v>150</v>
      </c>
      <c r="B55" s="256"/>
      <c r="C55" s="256"/>
      <c r="D55" s="256"/>
      <c r="E55" s="256"/>
      <c r="F55" s="256"/>
      <c r="G55" s="599"/>
      <c r="H55" s="599"/>
      <c r="I55" s="125"/>
      <c r="J55" s="125"/>
    </row>
    <row r="56" spans="1:10" ht="19.5" customHeight="1">
      <c r="A56" s="754" t="s">
        <v>151</v>
      </c>
      <c r="B56" s="754"/>
      <c r="C56" s="754"/>
      <c r="D56" s="754"/>
      <c r="E56" s="754"/>
      <c r="F56" s="754"/>
      <c r="G56" s="754"/>
      <c r="H56" s="754"/>
      <c r="I56" s="125"/>
      <c r="J56" s="125"/>
    </row>
    <row r="57" spans="1:10" ht="15.95" customHeight="1"/>
    <row r="58" spans="1:10" ht="15.95" customHeight="1"/>
    <row r="59" spans="1:10" ht="15.95" customHeight="1"/>
    <row r="60" spans="1:10" ht="15.95" customHeight="1"/>
    <row r="61" spans="1:10" ht="15.95" customHeight="1"/>
    <row r="62" spans="1:10" ht="15.95" customHeight="1"/>
    <row r="63" spans="1:10" ht="15.95" customHeight="1"/>
    <row r="64" spans="1:1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</sheetData>
  <mergeCells count="7">
    <mergeCell ref="A56:H56"/>
    <mergeCell ref="C2:E2"/>
    <mergeCell ref="A6:A7"/>
    <mergeCell ref="B6:B7"/>
    <mergeCell ref="C6:D6"/>
    <mergeCell ref="E6:F6"/>
    <mergeCell ref="G6:H6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topLeftCell="A25" zoomScaleNormal="100" zoomScaleSheetLayoutView="100" workbookViewId="0">
      <selection activeCell="C1" sqref="C1:C2"/>
    </sheetView>
  </sheetViews>
  <sheetFormatPr defaultRowHeight="15.75"/>
  <cols>
    <col min="1" max="1" width="27.85546875" style="14" customWidth="1"/>
    <col min="2" max="2" width="5.85546875" style="14" customWidth="1"/>
    <col min="3" max="3" width="11.140625" style="14" customWidth="1"/>
    <col min="4" max="4" width="6.7109375" style="14" customWidth="1"/>
    <col min="5" max="11" width="4" style="14" customWidth="1"/>
    <col min="12" max="14" width="4" style="16" customWidth="1"/>
    <col min="15" max="15" width="4" style="40" customWidth="1"/>
    <col min="16" max="16" width="5.7109375" style="14" customWidth="1"/>
    <col min="17" max="17" width="4" style="14" customWidth="1"/>
    <col min="18" max="18" width="4" style="16" customWidth="1"/>
    <col min="19" max="19" width="4.85546875" style="16" customWidth="1"/>
    <col min="20" max="20" width="4" style="40" customWidth="1"/>
    <col min="21" max="22" width="4" style="14" customWidth="1"/>
    <col min="23" max="23" width="4" style="17" customWidth="1"/>
    <col min="24" max="24" width="6" style="14" customWidth="1"/>
    <col min="25" max="25" width="4.85546875" style="14" customWidth="1"/>
    <col min="26" max="28" width="4" style="14" customWidth="1"/>
    <col min="29" max="29" width="4.85546875" style="14" customWidth="1"/>
    <col min="30" max="30" width="4" style="14" customWidth="1"/>
    <col min="31" max="31" width="4.140625" style="14" customWidth="1"/>
    <col min="32" max="32" width="4" style="14" customWidth="1"/>
    <col min="33" max="16384" width="9.140625" style="14"/>
  </cols>
  <sheetData>
    <row r="1" spans="1:32" ht="15.75" customHeight="1">
      <c r="A1" s="192"/>
      <c r="B1" s="193" t="s">
        <v>165</v>
      </c>
      <c r="C1" s="289" t="s">
        <v>2815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/>
    </row>
    <row r="2" spans="1:32" ht="15.75" customHeight="1">
      <c r="A2" s="192"/>
      <c r="B2" s="193" t="s">
        <v>166</v>
      </c>
      <c r="C2" s="289">
        <v>7041357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1"/>
    </row>
    <row r="3" spans="1:32">
      <c r="A3" s="192"/>
      <c r="B3" s="193" t="s">
        <v>168</v>
      </c>
      <c r="C3" s="289" t="s">
        <v>1763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</row>
    <row r="4" spans="1:32">
      <c r="A4" s="192"/>
      <c r="B4" s="193" t="s">
        <v>167</v>
      </c>
      <c r="C4" s="195" t="s">
        <v>288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32" ht="12.75" customHeight="1">
      <c r="A5" s="61"/>
      <c r="C5" s="60"/>
      <c r="D5" s="27"/>
      <c r="E5" s="27"/>
      <c r="F5" s="27"/>
      <c r="G5" s="27"/>
      <c r="H5" s="27"/>
      <c r="I5" s="27"/>
      <c r="J5" s="27"/>
    </row>
    <row r="6" spans="1:32" s="55" customFormat="1" ht="34.5" customHeight="1">
      <c r="A6" s="661" t="s">
        <v>55</v>
      </c>
      <c r="B6" s="662" t="s">
        <v>1772</v>
      </c>
      <c r="C6" s="662" t="s">
        <v>1773</v>
      </c>
      <c r="D6" s="662" t="s">
        <v>1774</v>
      </c>
      <c r="E6" s="664" t="s">
        <v>56</v>
      </c>
      <c r="F6" s="664"/>
      <c r="G6" s="664"/>
      <c r="H6" s="664"/>
      <c r="I6" s="661" t="s">
        <v>176</v>
      </c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4" t="s">
        <v>173</v>
      </c>
      <c r="AE6" s="664"/>
      <c r="AF6" s="664"/>
    </row>
    <row r="7" spans="1:32" s="27" customFormat="1" ht="47.25" customHeight="1">
      <c r="A7" s="661"/>
      <c r="B7" s="662"/>
      <c r="C7" s="662"/>
      <c r="D7" s="662"/>
      <c r="E7" s="662" t="s">
        <v>121</v>
      </c>
      <c r="F7" s="662" t="s">
        <v>21</v>
      </c>
      <c r="G7" s="662" t="s">
        <v>22</v>
      </c>
      <c r="H7" s="665" t="s">
        <v>2</v>
      </c>
      <c r="I7" s="662" t="s">
        <v>182</v>
      </c>
      <c r="J7" s="662" t="s">
        <v>169</v>
      </c>
      <c r="K7" s="662" t="s">
        <v>170</v>
      </c>
      <c r="L7" s="663" t="s">
        <v>122</v>
      </c>
      <c r="M7" s="663"/>
      <c r="N7" s="663"/>
      <c r="O7" s="663"/>
      <c r="P7" s="663"/>
      <c r="Q7" s="662" t="s">
        <v>123</v>
      </c>
      <c r="R7" s="662" t="s">
        <v>171</v>
      </c>
      <c r="S7" s="664" t="s">
        <v>124</v>
      </c>
      <c r="T7" s="664"/>
      <c r="U7" s="664"/>
      <c r="V7" s="664"/>
      <c r="W7" s="664"/>
      <c r="X7" s="664"/>
      <c r="Y7" s="662" t="s">
        <v>125</v>
      </c>
      <c r="Z7" s="662" t="s">
        <v>138</v>
      </c>
      <c r="AA7" s="662" t="s">
        <v>126</v>
      </c>
      <c r="AB7" s="662" t="s">
        <v>57</v>
      </c>
      <c r="AC7" s="662" t="s">
        <v>127</v>
      </c>
      <c r="AD7" s="664"/>
      <c r="AE7" s="664"/>
      <c r="AF7" s="664"/>
    </row>
    <row r="8" spans="1:32" s="27" customFormat="1" ht="87" customHeight="1">
      <c r="A8" s="661"/>
      <c r="B8" s="662"/>
      <c r="C8" s="662"/>
      <c r="D8" s="662"/>
      <c r="E8" s="662"/>
      <c r="F8" s="662"/>
      <c r="G8" s="662"/>
      <c r="H8" s="665"/>
      <c r="I8" s="662"/>
      <c r="J8" s="662"/>
      <c r="K8" s="662"/>
      <c r="L8" s="243" t="s">
        <v>121</v>
      </c>
      <c r="M8" s="243" t="s">
        <v>21</v>
      </c>
      <c r="N8" s="243" t="s">
        <v>22</v>
      </c>
      <c r="O8" s="243" t="s">
        <v>57</v>
      </c>
      <c r="P8" s="244" t="s">
        <v>183</v>
      </c>
      <c r="Q8" s="662"/>
      <c r="R8" s="662"/>
      <c r="S8" s="243" t="s">
        <v>23</v>
      </c>
      <c r="T8" s="243" t="s">
        <v>21</v>
      </c>
      <c r="U8" s="243" t="s">
        <v>128</v>
      </c>
      <c r="V8" s="244" t="s">
        <v>129</v>
      </c>
      <c r="W8" s="244" t="s">
        <v>130</v>
      </c>
      <c r="X8" s="244" t="s">
        <v>172</v>
      </c>
      <c r="Y8" s="662"/>
      <c r="Z8" s="662"/>
      <c r="AA8" s="662"/>
      <c r="AB8" s="662"/>
      <c r="AC8" s="662"/>
      <c r="AD8" s="243" t="s">
        <v>24</v>
      </c>
      <c r="AE8" s="243" t="s">
        <v>25</v>
      </c>
      <c r="AF8" s="243" t="s">
        <v>26</v>
      </c>
    </row>
    <row r="9" spans="1:32" s="41" customFormat="1">
      <c r="A9" s="347" t="s">
        <v>1781</v>
      </c>
      <c r="B9" s="355"/>
      <c r="C9" s="62"/>
      <c r="D9" s="62" t="e">
        <f>C9/H9/3.65</f>
        <v>#DIV/0!</v>
      </c>
      <c r="E9" s="63"/>
      <c r="F9" s="63"/>
      <c r="G9" s="64"/>
      <c r="H9" s="69">
        <f>SUM(E9:G9)</f>
        <v>0</v>
      </c>
      <c r="I9" s="65">
        <v>2</v>
      </c>
      <c r="J9" s="65"/>
      <c r="K9" s="65">
        <v>2</v>
      </c>
      <c r="L9" s="64"/>
      <c r="M9" s="64"/>
      <c r="N9" s="64"/>
      <c r="O9" s="64"/>
      <c r="P9" s="359">
        <f>SUM(L9:O9)</f>
        <v>0</v>
      </c>
      <c r="Q9" s="360">
        <f>I9-P9</f>
        <v>2</v>
      </c>
      <c r="R9" s="65">
        <v>1</v>
      </c>
      <c r="S9" s="66"/>
      <c r="T9" s="64"/>
      <c r="U9" s="64"/>
      <c r="V9" s="64"/>
      <c r="W9" s="64"/>
      <c r="X9" s="359">
        <f>SUM(S9:W9)</f>
        <v>0</v>
      </c>
      <c r="Y9" s="360">
        <f>R9-X9</f>
        <v>1</v>
      </c>
      <c r="Z9" s="65"/>
      <c r="AA9" s="63"/>
      <c r="AB9" s="63"/>
      <c r="AC9" s="363">
        <f t="shared" ref="AC9:AC47" si="0">Z9-(AA9+AB9)</f>
        <v>0</v>
      </c>
      <c r="AD9" s="65"/>
      <c r="AE9" s="65"/>
      <c r="AF9" s="65"/>
    </row>
    <row r="10" spans="1:32" s="41" customFormat="1" ht="25.5">
      <c r="A10" s="347" t="s">
        <v>1782</v>
      </c>
      <c r="B10" s="62"/>
      <c r="C10" s="62"/>
      <c r="D10" s="62" t="e">
        <f t="shared" ref="D10:D31" si="1">C10/H10/3.65</f>
        <v>#DIV/0!</v>
      </c>
      <c r="E10" s="63"/>
      <c r="F10" s="63"/>
      <c r="G10" s="63"/>
      <c r="H10" s="69">
        <f t="shared" ref="H10:H31" si="2">SUM(E10:G10)</f>
        <v>0</v>
      </c>
      <c r="I10" s="65">
        <v>1</v>
      </c>
      <c r="J10" s="65"/>
      <c r="K10" s="65">
        <v>1</v>
      </c>
      <c r="L10" s="64"/>
      <c r="M10" s="64"/>
      <c r="N10" s="64"/>
      <c r="O10" s="64"/>
      <c r="P10" s="359">
        <f t="shared" ref="P10:P31" si="3">SUM(L10:O10)</f>
        <v>0</v>
      </c>
      <c r="Q10" s="360">
        <f t="shared" ref="Q10:Q31" si="4">I10-P10</f>
        <v>1</v>
      </c>
      <c r="R10" s="65">
        <v>1</v>
      </c>
      <c r="S10" s="66"/>
      <c r="T10" s="64"/>
      <c r="U10" s="64"/>
      <c r="V10" s="64"/>
      <c r="W10" s="64"/>
      <c r="X10" s="359">
        <f t="shared" ref="X10:X31" si="5">SUM(S10:W10)</f>
        <v>0</v>
      </c>
      <c r="Y10" s="360">
        <f t="shared" ref="Y10:Y31" si="6">R10-X10</f>
        <v>1</v>
      </c>
      <c r="Z10" s="65"/>
      <c r="AA10" s="63"/>
      <c r="AB10" s="63"/>
      <c r="AC10" s="363">
        <f t="shared" si="0"/>
        <v>0</v>
      </c>
      <c r="AD10" s="65"/>
      <c r="AE10" s="65"/>
      <c r="AF10" s="65"/>
    </row>
    <row r="11" spans="1:32" s="41" customFormat="1">
      <c r="A11" s="348" t="s">
        <v>1783</v>
      </c>
      <c r="B11" s="62">
        <v>334</v>
      </c>
      <c r="C11" s="62">
        <v>4301</v>
      </c>
      <c r="D11" s="356">
        <f t="shared" si="1"/>
        <v>58.917808219178085</v>
      </c>
      <c r="E11" s="63">
        <v>19</v>
      </c>
      <c r="F11" s="63">
        <v>1</v>
      </c>
      <c r="G11" s="63"/>
      <c r="H11" s="69">
        <f t="shared" si="2"/>
        <v>20</v>
      </c>
      <c r="I11" s="65">
        <v>2</v>
      </c>
      <c r="J11" s="65"/>
      <c r="K11" s="65">
        <v>2</v>
      </c>
      <c r="L11" s="358">
        <v>3.6</v>
      </c>
      <c r="M11" s="358">
        <v>0.5</v>
      </c>
      <c r="N11" s="64"/>
      <c r="O11" s="64"/>
      <c r="P11" s="359">
        <f t="shared" si="3"/>
        <v>4.0999999999999996</v>
      </c>
      <c r="Q11" s="360">
        <f t="shared" si="4"/>
        <v>-2.0999999999999996</v>
      </c>
      <c r="R11" s="65">
        <v>12</v>
      </c>
      <c r="S11" s="66">
        <v>9</v>
      </c>
      <c r="T11" s="358">
        <v>2.5</v>
      </c>
      <c r="U11" s="64"/>
      <c r="V11" s="64">
        <v>3</v>
      </c>
      <c r="W11" s="64"/>
      <c r="X11" s="359">
        <f t="shared" si="5"/>
        <v>14.5</v>
      </c>
      <c r="Y11" s="360">
        <f t="shared" si="6"/>
        <v>-2.5</v>
      </c>
      <c r="Z11" s="65">
        <v>3</v>
      </c>
      <c r="AA11" s="63">
        <v>0.5</v>
      </c>
      <c r="AB11" s="63"/>
      <c r="AC11" s="363">
        <f t="shared" si="0"/>
        <v>2.5</v>
      </c>
      <c r="AD11" s="65"/>
      <c r="AE11" s="65"/>
      <c r="AF11" s="65"/>
    </row>
    <row r="12" spans="1:32" s="41" customFormat="1" ht="25.5">
      <c r="A12" s="349" t="s">
        <v>1784</v>
      </c>
      <c r="B12" s="62"/>
      <c r="C12" s="62"/>
      <c r="D12" s="62" t="e">
        <f t="shared" si="1"/>
        <v>#DIV/0!</v>
      </c>
      <c r="E12" s="63"/>
      <c r="F12" s="63"/>
      <c r="G12" s="63"/>
      <c r="H12" s="69">
        <f t="shared" si="2"/>
        <v>0</v>
      </c>
      <c r="I12" s="65"/>
      <c r="J12" s="65"/>
      <c r="K12" s="65"/>
      <c r="L12" s="64"/>
      <c r="M12" s="64"/>
      <c r="N12" s="64"/>
      <c r="O12" s="64"/>
      <c r="P12" s="359">
        <f t="shared" si="3"/>
        <v>0</v>
      </c>
      <c r="Q12" s="360">
        <f t="shared" si="4"/>
        <v>0</v>
      </c>
      <c r="R12" s="65"/>
      <c r="S12" s="66"/>
      <c r="T12" s="64"/>
      <c r="U12" s="64"/>
      <c r="V12" s="64"/>
      <c r="W12" s="64"/>
      <c r="X12" s="359">
        <f t="shared" si="5"/>
        <v>0</v>
      </c>
      <c r="Y12" s="360">
        <f t="shared" si="6"/>
        <v>0</v>
      </c>
      <c r="Z12" s="65"/>
      <c r="AA12" s="63"/>
      <c r="AB12" s="63"/>
      <c r="AC12" s="363">
        <f t="shared" si="0"/>
        <v>0</v>
      </c>
      <c r="AD12" s="65"/>
      <c r="AE12" s="65"/>
      <c r="AF12" s="65"/>
    </row>
    <row r="13" spans="1:32" s="41" customFormat="1">
      <c r="A13" s="349" t="s">
        <v>1785</v>
      </c>
      <c r="B13" s="62"/>
      <c r="C13" s="62"/>
      <c r="D13" s="62" t="e">
        <f t="shared" si="1"/>
        <v>#DIV/0!</v>
      </c>
      <c r="E13" s="63"/>
      <c r="F13" s="63"/>
      <c r="G13" s="63"/>
      <c r="H13" s="69">
        <f t="shared" si="2"/>
        <v>0</v>
      </c>
      <c r="I13" s="65"/>
      <c r="J13" s="65"/>
      <c r="K13" s="65"/>
      <c r="L13" s="64"/>
      <c r="M13" s="64"/>
      <c r="N13" s="64"/>
      <c r="O13" s="64"/>
      <c r="P13" s="359">
        <f t="shared" si="3"/>
        <v>0</v>
      </c>
      <c r="Q13" s="360">
        <f t="shared" si="4"/>
        <v>0</v>
      </c>
      <c r="R13" s="65"/>
      <c r="S13" s="66"/>
      <c r="T13" s="64"/>
      <c r="U13" s="64"/>
      <c r="V13" s="64"/>
      <c r="W13" s="64"/>
      <c r="X13" s="359">
        <f t="shared" si="5"/>
        <v>0</v>
      </c>
      <c r="Y13" s="360">
        <f t="shared" si="6"/>
        <v>0</v>
      </c>
      <c r="Z13" s="65"/>
      <c r="AA13" s="63"/>
      <c r="AB13" s="63"/>
      <c r="AC13" s="363">
        <f t="shared" si="0"/>
        <v>0</v>
      </c>
      <c r="AD13" s="65"/>
      <c r="AE13" s="65"/>
      <c r="AF13" s="65"/>
    </row>
    <row r="14" spans="1:32" s="41" customFormat="1">
      <c r="A14" s="349" t="s">
        <v>1786</v>
      </c>
      <c r="B14" s="62"/>
      <c r="C14" s="62"/>
      <c r="D14" s="62" t="e">
        <f t="shared" si="1"/>
        <v>#DIV/0!</v>
      </c>
      <c r="E14" s="63"/>
      <c r="F14" s="63"/>
      <c r="G14" s="63"/>
      <c r="H14" s="69">
        <f t="shared" si="2"/>
        <v>0</v>
      </c>
      <c r="I14" s="65">
        <v>1</v>
      </c>
      <c r="J14" s="65"/>
      <c r="K14" s="65">
        <v>1</v>
      </c>
      <c r="L14" s="64">
        <v>1</v>
      </c>
      <c r="M14" s="64"/>
      <c r="N14" s="64"/>
      <c r="O14" s="64"/>
      <c r="P14" s="359">
        <f t="shared" si="3"/>
        <v>1</v>
      </c>
      <c r="Q14" s="360">
        <f t="shared" si="4"/>
        <v>0</v>
      </c>
      <c r="R14" s="65"/>
      <c r="S14" s="66"/>
      <c r="T14" s="64"/>
      <c r="U14" s="64"/>
      <c r="V14" s="64"/>
      <c r="W14" s="64"/>
      <c r="X14" s="359">
        <f t="shared" si="5"/>
        <v>0</v>
      </c>
      <c r="Y14" s="360">
        <f t="shared" si="6"/>
        <v>0</v>
      </c>
      <c r="Z14" s="65"/>
      <c r="AA14" s="63"/>
      <c r="AB14" s="63"/>
      <c r="AC14" s="363">
        <f t="shared" si="0"/>
        <v>0</v>
      </c>
      <c r="AD14" s="65"/>
      <c r="AE14" s="65"/>
      <c r="AF14" s="65"/>
    </row>
    <row r="15" spans="1:32" s="41" customFormat="1">
      <c r="A15" s="349" t="s">
        <v>1787</v>
      </c>
      <c r="B15" s="62"/>
      <c r="C15" s="62"/>
      <c r="D15" s="62" t="e">
        <f t="shared" si="1"/>
        <v>#DIV/0!</v>
      </c>
      <c r="E15" s="63"/>
      <c r="F15" s="63"/>
      <c r="G15" s="63"/>
      <c r="H15" s="69">
        <f t="shared" si="2"/>
        <v>0</v>
      </c>
      <c r="I15" s="65">
        <v>1</v>
      </c>
      <c r="J15" s="65"/>
      <c r="K15" s="65">
        <v>1</v>
      </c>
      <c r="L15" s="64">
        <v>2</v>
      </c>
      <c r="M15" s="64"/>
      <c r="N15" s="64"/>
      <c r="O15" s="64"/>
      <c r="P15" s="359">
        <f t="shared" si="3"/>
        <v>2</v>
      </c>
      <c r="Q15" s="360">
        <f t="shared" si="4"/>
        <v>-1</v>
      </c>
      <c r="R15" s="65">
        <v>5</v>
      </c>
      <c r="S15" s="66"/>
      <c r="T15" s="64"/>
      <c r="U15" s="64"/>
      <c r="V15" s="64"/>
      <c r="W15" s="64"/>
      <c r="X15" s="359">
        <f t="shared" si="5"/>
        <v>0</v>
      </c>
      <c r="Y15" s="360">
        <f t="shared" si="6"/>
        <v>5</v>
      </c>
      <c r="Z15" s="65">
        <v>4</v>
      </c>
      <c r="AA15" s="63"/>
      <c r="AB15" s="63"/>
      <c r="AC15" s="363">
        <f t="shared" si="0"/>
        <v>4</v>
      </c>
      <c r="AD15" s="65"/>
      <c r="AE15" s="65"/>
      <c r="AF15" s="65"/>
    </row>
    <row r="16" spans="1:32" s="41" customFormat="1">
      <c r="A16" s="350" t="s">
        <v>1788</v>
      </c>
      <c r="B16" s="62"/>
      <c r="C16" s="62"/>
      <c r="D16" s="62" t="e">
        <f t="shared" si="1"/>
        <v>#DIV/0!</v>
      </c>
      <c r="E16" s="63"/>
      <c r="F16" s="63"/>
      <c r="G16" s="63"/>
      <c r="H16" s="69">
        <f t="shared" si="2"/>
        <v>0</v>
      </c>
      <c r="I16" s="65">
        <v>1</v>
      </c>
      <c r="J16" s="65"/>
      <c r="K16" s="65">
        <v>1</v>
      </c>
      <c r="L16" s="64"/>
      <c r="M16" s="64"/>
      <c r="N16" s="64"/>
      <c r="O16" s="64"/>
      <c r="P16" s="359">
        <f t="shared" si="3"/>
        <v>0</v>
      </c>
      <c r="Q16" s="360">
        <f t="shared" si="4"/>
        <v>1</v>
      </c>
      <c r="R16" s="65">
        <v>1</v>
      </c>
      <c r="S16" s="66"/>
      <c r="T16" s="64"/>
      <c r="U16" s="64"/>
      <c r="V16" s="64"/>
      <c r="W16" s="64"/>
      <c r="X16" s="359">
        <f t="shared" si="5"/>
        <v>0</v>
      </c>
      <c r="Y16" s="360">
        <f t="shared" si="6"/>
        <v>1</v>
      </c>
      <c r="Z16" s="65"/>
      <c r="AA16" s="63"/>
      <c r="AB16" s="63"/>
      <c r="AC16" s="363">
        <f t="shared" si="0"/>
        <v>0</v>
      </c>
      <c r="AD16" s="65"/>
      <c r="AE16" s="65"/>
      <c r="AF16" s="65"/>
    </row>
    <row r="17" spans="1:32" s="41" customFormat="1">
      <c r="A17" s="349" t="s">
        <v>1789</v>
      </c>
      <c r="B17" s="62">
        <v>202</v>
      </c>
      <c r="C17" s="62">
        <v>2391</v>
      </c>
      <c r="D17" s="356">
        <f t="shared" si="1"/>
        <v>81.88356164383562</v>
      </c>
      <c r="E17" s="63"/>
      <c r="F17" s="63">
        <v>8</v>
      </c>
      <c r="G17" s="63"/>
      <c r="H17" s="69">
        <f t="shared" si="2"/>
        <v>8</v>
      </c>
      <c r="I17" s="65">
        <v>3</v>
      </c>
      <c r="J17" s="65">
        <v>1</v>
      </c>
      <c r="K17" s="65">
        <v>2</v>
      </c>
      <c r="L17" s="64"/>
      <c r="M17" s="64">
        <v>4</v>
      </c>
      <c r="N17" s="64"/>
      <c r="O17" s="64"/>
      <c r="P17" s="359">
        <f t="shared" si="3"/>
        <v>4</v>
      </c>
      <c r="Q17" s="360">
        <f t="shared" si="4"/>
        <v>-1</v>
      </c>
      <c r="R17" s="65">
        <v>11</v>
      </c>
      <c r="S17" s="66"/>
      <c r="T17" s="64">
        <v>20</v>
      </c>
      <c r="U17" s="64"/>
      <c r="V17" s="64"/>
      <c r="W17" s="64"/>
      <c r="X17" s="359">
        <f t="shared" si="5"/>
        <v>20</v>
      </c>
      <c r="Y17" s="360">
        <f t="shared" si="6"/>
        <v>-9</v>
      </c>
      <c r="Z17" s="65">
        <v>2</v>
      </c>
      <c r="AA17" s="63">
        <v>0.2</v>
      </c>
      <c r="AB17" s="63"/>
      <c r="AC17" s="363">
        <f t="shared" si="0"/>
        <v>1.8</v>
      </c>
      <c r="AD17" s="65"/>
      <c r="AE17" s="65"/>
      <c r="AF17" s="65"/>
    </row>
    <row r="18" spans="1:32" s="41" customFormat="1">
      <c r="A18" s="349" t="s">
        <v>1790</v>
      </c>
      <c r="B18" s="62">
        <v>385</v>
      </c>
      <c r="C18" s="62">
        <v>7086</v>
      </c>
      <c r="D18" s="356">
        <f t="shared" si="1"/>
        <v>58.829389788293895</v>
      </c>
      <c r="E18" s="63">
        <v>33</v>
      </c>
      <c r="F18" s="63"/>
      <c r="G18" s="63"/>
      <c r="H18" s="69">
        <f t="shared" si="2"/>
        <v>33</v>
      </c>
      <c r="I18" s="65">
        <v>3</v>
      </c>
      <c r="J18" s="65">
        <v>2</v>
      </c>
      <c r="K18" s="65">
        <v>1</v>
      </c>
      <c r="L18" s="358">
        <v>6.2</v>
      </c>
      <c r="M18" s="64"/>
      <c r="N18" s="64"/>
      <c r="O18" s="64"/>
      <c r="P18" s="359">
        <f t="shared" si="3"/>
        <v>6.2</v>
      </c>
      <c r="Q18" s="360">
        <f t="shared" si="4"/>
        <v>-3.2</v>
      </c>
      <c r="R18" s="65">
        <v>12</v>
      </c>
      <c r="S18" s="362">
        <v>15.7</v>
      </c>
      <c r="T18" s="64"/>
      <c r="U18" s="64"/>
      <c r="V18" s="64">
        <v>5</v>
      </c>
      <c r="W18" s="64"/>
      <c r="X18" s="359">
        <f t="shared" si="5"/>
        <v>20.7</v>
      </c>
      <c r="Y18" s="360">
        <f t="shared" si="6"/>
        <v>-8.6999999999999993</v>
      </c>
      <c r="Z18" s="65">
        <v>1</v>
      </c>
      <c r="AA18" s="63">
        <v>1</v>
      </c>
      <c r="AB18" s="63"/>
      <c r="AC18" s="363">
        <f t="shared" si="0"/>
        <v>0</v>
      </c>
      <c r="AD18" s="65"/>
      <c r="AE18" s="65"/>
      <c r="AF18" s="65"/>
    </row>
    <row r="19" spans="1:32" s="41" customFormat="1">
      <c r="A19" s="349" t="s">
        <v>1791</v>
      </c>
      <c r="B19" s="62">
        <v>607</v>
      </c>
      <c r="C19" s="62">
        <v>10497</v>
      </c>
      <c r="D19" s="356">
        <f t="shared" si="1"/>
        <v>89.871575342465761</v>
      </c>
      <c r="E19" s="63">
        <v>32</v>
      </c>
      <c r="F19" s="63"/>
      <c r="G19" s="63"/>
      <c r="H19" s="69">
        <f t="shared" si="2"/>
        <v>32</v>
      </c>
      <c r="I19" s="65">
        <v>3</v>
      </c>
      <c r="J19" s="65">
        <v>1</v>
      </c>
      <c r="K19" s="65">
        <v>2</v>
      </c>
      <c r="L19" s="64">
        <v>6</v>
      </c>
      <c r="M19" s="64"/>
      <c r="N19" s="64"/>
      <c r="O19" s="64"/>
      <c r="P19" s="359">
        <f t="shared" si="3"/>
        <v>6</v>
      </c>
      <c r="Q19" s="360">
        <f t="shared" si="4"/>
        <v>-3</v>
      </c>
      <c r="R19" s="65">
        <v>12</v>
      </c>
      <c r="S19" s="362">
        <v>15.2</v>
      </c>
      <c r="T19" s="64"/>
      <c r="U19" s="64"/>
      <c r="V19" s="64">
        <v>5</v>
      </c>
      <c r="W19" s="64"/>
      <c r="X19" s="359">
        <f t="shared" si="5"/>
        <v>20.2</v>
      </c>
      <c r="Y19" s="360">
        <f t="shared" si="6"/>
        <v>-8.1999999999999993</v>
      </c>
      <c r="Z19" s="65">
        <v>3</v>
      </c>
      <c r="AA19" s="63">
        <v>1</v>
      </c>
      <c r="AB19" s="63"/>
      <c r="AC19" s="363">
        <f t="shared" si="0"/>
        <v>2</v>
      </c>
      <c r="AD19" s="65"/>
      <c r="AE19" s="65"/>
      <c r="AF19" s="65"/>
    </row>
    <row r="20" spans="1:32" s="41" customFormat="1">
      <c r="A20" s="349" t="s">
        <v>1792</v>
      </c>
      <c r="B20" s="62"/>
      <c r="C20" s="62"/>
      <c r="D20" s="62" t="e">
        <f t="shared" si="1"/>
        <v>#DIV/0!</v>
      </c>
      <c r="E20" s="63"/>
      <c r="F20" s="63"/>
      <c r="G20" s="63"/>
      <c r="H20" s="69">
        <f t="shared" si="2"/>
        <v>0</v>
      </c>
      <c r="I20" s="65"/>
      <c r="J20" s="65"/>
      <c r="K20" s="65"/>
      <c r="L20" s="64"/>
      <c r="M20" s="64"/>
      <c r="N20" s="64"/>
      <c r="O20" s="64"/>
      <c r="P20" s="359">
        <f t="shared" si="3"/>
        <v>0</v>
      </c>
      <c r="Q20" s="360">
        <f t="shared" si="4"/>
        <v>0</v>
      </c>
      <c r="R20" s="65"/>
      <c r="S20" s="66"/>
      <c r="T20" s="64"/>
      <c r="U20" s="64"/>
      <c r="V20" s="64"/>
      <c r="W20" s="64"/>
      <c r="X20" s="359">
        <f t="shared" si="5"/>
        <v>0</v>
      </c>
      <c r="Y20" s="360">
        <f t="shared" si="6"/>
        <v>0</v>
      </c>
      <c r="Z20" s="65"/>
      <c r="AA20" s="63"/>
      <c r="AB20" s="63"/>
      <c r="AC20" s="363">
        <f t="shared" si="0"/>
        <v>0</v>
      </c>
      <c r="AD20" s="65"/>
      <c r="AE20" s="65"/>
      <c r="AF20" s="65"/>
    </row>
    <row r="21" spans="1:32" s="41" customFormat="1">
      <c r="A21" s="349" t="s">
        <v>1793</v>
      </c>
      <c r="B21" s="62"/>
      <c r="C21" s="62"/>
      <c r="D21" s="62" t="e">
        <f t="shared" si="1"/>
        <v>#DIV/0!</v>
      </c>
      <c r="E21" s="63"/>
      <c r="F21" s="63"/>
      <c r="G21" s="63"/>
      <c r="H21" s="69">
        <f t="shared" si="2"/>
        <v>0</v>
      </c>
      <c r="I21" s="65"/>
      <c r="J21" s="65"/>
      <c r="K21" s="65"/>
      <c r="L21" s="64"/>
      <c r="M21" s="64"/>
      <c r="N21" s="64"/>
      <c r="O21" s="64"/>
      <c r="P21" s="359">
        <f t="shared" si="3"/>
        <v>0</v>
      </c>
      <c r="Q21" s="360">
        <f t="shared" si="4"/>
        <v>0</v>
      </c>
      <c r="R21" s="65"/>
      <c r="S21" s="66"/>
      <c r="T21" s="64"/>
      <c r="U21" s="64"/>
      <c r="V21" s="64"/>
      <c r="W21" s="64"/>
      <c r="X21" s="359">
        <f t="shared" si="5"/>
        <v>0</v>
      </c>
      <c r="Y21" s="360">
        <f t="shared" si="6"/>
        <v>0</v>
      </c>
      <c r="Z21" s="65"/>
      <c r="AA21" s="63"/>
      <c r="AB21" s="63"/>
      <c r="AC21" s="363">
        <f t="shared" si="0"/>
        <v>0</v>
      </c>
      <c r="AD21" s="65"/>
      <c r="AE21" s="65"/>
      <c r="AF21" s="65"/>
    </row>
    <row r="22" spans="1:32" s="41" customFormat="1">
      <c r="A22" s="349" t="s">
        <v>1794</v>
      </c>
      <c r="B22" s="62"/>
      <c r="C22" s="62"/>
      <c r="D22" s="62" t="e">
        <f t="shared" si="1"/>
        <v>#DIV/0!</v>
      </c>
      <c r="E22" s="63"/>
      <c r="F22" s="63"/>
      <c r="G22" s="63"/>
      <c r="H22" s="69">
        <f t="shared" si="2"/>
        <v>0</v>
      </c>
      <c r="I22" s="65"/>
      <c r="J22" s="65"/>
      <c r="K22" s="65"/>
      <c r="L22" s="64"/>
      <c r="M22" s="64"/>
      <c r="N22" s="64"/>
      <c r="O22" s="64"/>
      <c r="P22" s="359">
        <f t="shared" si="3"/>
        <v>0</v>
      </c>
      <c r="Q22" s="360">
        <f t="shared" si="4"/>
        <v>0</v>
      </c>
      <c r="R22" s="65"/>
      <c r="S22" s="66"/>
      <c r="T22" s="64"/>
      <c r="U22" s="64"/>
      <c r="V22" s="64"/>
      <c r="W22" s="64"/>
      <c r="X22" s="359">
        <f t="shared" si="5"/>
        <v>0</v>
      </c>
      <c r="Y22" s="360">
        <f t="shared" si="6"/>
        <v>0</v>
      </c>
      <c r="Z22" s="65"/>
      <c r="AA22" s="63"/>
      <c r="AB22" s="63"/>
      <c r="AC22" s="363">
        <f t="shared" si="0"/>
        <v>0</v>
      </c>
      <c r="AD22" s="65"/>
      <c r="AE22" s="65"/>
      <c r="AF22" s="65"/>
    </row>
    <row r="23" spans="1:32" s="41" customFormat="1">
      <c r="A23" s="349" t="s">
        <v>1795</v>
      </c>
      <c r="B23" s="62"/>
      <c r="C23" s="62"/>
      <c r="D23" s="62" t="e">
        <f t="shared" si="1"/>
        <v>#DIV/0!</v>
      </c>
      <c r="E23" s="63"/>
      <c r="F23" s="63"/>
      <c r="G23" s="63"/>
      <c r="H23" s="69">
        <f t="shared" si="2"/>
        <v>0</v>
      </c>
      <c r="I23" s="65"/>
      <c r="J23" s="65"/>
      <c r="K23" s="65"/>
      <c r="L23" s="64"/>
      <c r="M23" s="64"/>
      <c r="N23" s="64"/>
      <c r="O23" s="64"/>
      <c r="P23" s="359">
        <f t="shared" si="3"/>
        <v>0</v>
      </c>
      <c r="Q23" s="360">
        <f t="shared" si="4"/>
        <v>0</v>
      </c>
      <c r="R23" s="65"/>
      <c r="S23" s="66"/>
      <c r="T23" s="64"/>
      <c r="U23" s="64"/>
      <c r="V23" s="64"/>
      <c r="W23" s="64"/>
      <c r="X23" s="359">
        <f t="shared" si="5"/>
        <v>0</v>
      </c>
      <c r="Y23" s="360">
        <f t="shared" si="6"/>
        <v>0</v>
      </c>
      <c r="Z23" s="65"/>
      <c r="AA23" s="63"/>
      <c r="AB23" s="63"/>
      <c r="AC23" s="363">
        <f t="shared" si="0"/>
        <v>0</v>
      </c>
      <c r="AD23" s="65"/>
      <c r="AE23" s="65"/>
      <c r="AF23" s="65"/>
    </row>
    <row r="24" spans="1:32" s="41" customFormat="1">
      <c r="A24" s="349" t="s">
        <v>1796</v>
      </c>
      <c r="B24" s="62"/>
      <c r="C24" s="62"/>
      <c r="D24" s="62" t="e">
        <f t="shared" si="1"/>
        <v>#DIV/0!</v>
      </c>
      <c r="E24" s="63"/>
      <c r="F24" s="63"/>
      <c r="G24" s="63"/>
      <c r="H24" s="69">
        <f t="shared" si="2"/>
        <v>0</v>
      </c>
      <c r="I24" s="65">
        <v>3</v>
      </c>
      <c r="J24" s="65"/>
      <c r="K24" s="65">
        <v>3</v>
      </c>
      <c r="L24" s="64">
        <v>2</v>
      </c>
      <c r="M24" s="64"/>
      <c r="N24" s="64"/>
      <c r="O24" s="64"/>
      <c r="P24" s="359">
        <f t="shared" si="3"/>
        <v>2</v>
      </c>
      <c r="Q24" s="360">
        <f t="shared" si="4"/>
        <v>1</v>
      </c>
      <c r="R24" s="65">
        <v>11</v>
      </c>
      <c r="S24" s="66"/>
      <c r="T24" s="64"/>
      <c r="U24" s="64"/>
      <c r="V24" s="64"/>
      <c r="W24" s="64"/>
      <c r="X24" s="359">
        <f t="shared" si="5"/>
        <v>0</v>
      </c>
      <c r="Y24" s="360">
        <f t="shared" si="6"/>
        <v>11</v>
      </c>
      <c r="Z24" s="65">
        <v>1</v>
      </c>
      <c r="AA24" s="63"/>
      <c r="AB24" s="63"/>
      <c r="AC24" s="363">
        <f t="shared" si="0"/>
        <v>1</v>
      </c>
      <c r="AD24" s="65"/>
      <c r="AE24" s="65"/>
      <c r="AF24" s="65"/>
    </row>
    <row r="25" spans="1:32" s="41" customFormat="1">
      <c r="A25" s="349" t="s">
        <v>1797</v>
      </c>
      <c r="B25" s="62"/>
      <c r="C25" s="62"/>
      <c r="D25" s="62" t="e">
        <f t="shared" si="1"/>
        <v>#DIV/0!</v>
      </c>
      <c r="E25" s="63"/>
      <c r="F25" s="63"/>
      <c r="G25" s="63"/>
      <c r="H25" s="69">
        <f t="shared" si="2"/>
        <v>0</v>
      </c>
      <c r="I25" s="65">
        <v>1</v>
      </c>
      <c r="J25" s="65"/>
      <c r="K25" s="65">
        <v>1</v>
      </c>
      <c r="L25" s="64">
        <v>1</v>
      </c>
      <c r="M25" s="64"/>
      <c r="N25" s="64"/>
      <c r="O25" s="64"/>
      <c r="P25" s="359">
        <f t="shared" si="3"/>
        <v>1</v>
      </c>
      <c r="Q25" s="360">
        <f t="shared" si="4"/>
        <v>0</v>
      </c>
      <c r="R25" s="65"/>
      <c r="S25" s="66"/>
      <c r="T25" s="64"/>
      <c r="U25" s="64"/>
      <c r="V25" s="64"/>
      <c r="W25" s="64"/>
      <c r="X25" s="359">
        <f t="shared" si="5"/>
        <v>0</v>
      </c>
      <c r="Y25" s="360">
        <f t="shared" si="6"/>
        <v>0</v>
      </c>
      <c r="Z25" s="65">
        <v>1</v>
      </c>
      <c r="AA25" s="63"/>
      <c r="AB25" s="63"/>
      <c r="AC25" s="363">
        <f t="shared" si="0"/>
        <v>1</v>
      </c>
      <c r="AD25" s="65"/>
      <c r="AE25" s="65"/>
      <c r="AF25" s="65"/>
    </row>
    <row r="26" spans="1:32" s="41" customFormat="1">
      <c r="A26" s="351" t="s">
        <v>1798</v>
      </c>
      <c r="B26" s="62"/>
      <c r="C26" s="62"/>
      <c r="D26" s="62" t="e">
        <f t="shared" si="1"/>
        <v>#DIV/0!</v>
      </c>
      <c r="E26" s="63"/>
      <c r="F26" s="63"/>
      <c r="G26" s="63"/>
      <c r="H26" s="69">
        <f t="shared" si="2"/>
        <v>0</v>
      </c>
      <c r="I26" s="65"/>
      <c r="J26" s="65"/>
      <c r="K26" s="65"/>
      <c r="L26" s="64"/>
      <c r="M26" s="64"/>
      <c r="N26" s="64"/>
      <c r="O26" s="64"/>
      <c r="P26" s="359">
        <f t="shared" si="3"/>
        <v>0</v>
      </c>
      <c r="Q26" s="360">
        <f t="shared" si="4"/>
        <v>0</v>
      </c>
      <c r="R26" s="65"/>
      <c r="S26" s="66"/>
      <c r="T26" s="64"/>
      <c r="U26" s="64"/>
      <c r="V26" s="64"/>
      <c r="W26" s="64"/>
      <c r="X26" s="359">
        <f t="shared" si="5"/>
        <v>0</v>
      </c>
      <c r="Y26" s="360">
        <f t="shared" si="6"/>
        <v>0</v>
      </c>
      <c r="Z26" s="65"/>
      <c r="AA26" s="63"/>
      <c r="AB26" s="63"/>
      <c r="AC26" s="363">
        <f t="shared" si="0"/>
        <v>0</v>
      </c>
      <c r="AD26" s="65"/>
      <c r="AE26" s="65"/>
      <c r="AF26" s="65"/>
    </row>
    <row r="27" spans="1:32" s="41" customFormat="1">
      <c r="A27" s="351" t="s">
        <v>1799</v>
      </c>
      <c r="B27" s="62"/>
      <c r="C27" s="62"/>
      <c r="D27" s="62" t="e">
        <f t="shared" si="1"/>
        <v>#DIV/0!</v>
      </c>
      <c r="E27" s="63"/>
      <c r="F27" s="63"/>
      <c r="G27" s="63"/>
      <c r="H27" s="69">
        <f t="shared" si="2"/>
        <v>0</v>
      </c>
      <c r="I27" s="65">
        <v>1</v>
      </c>
      <c r="J27" s="65"/>
      <c r="K27" s="65">
        <v>1</v>
      </c>
      <c r="L27" s="64">
        <v>1</v>
      </c>
      <c r="M27" s="64"/>
      <c r="N27" s="64"/>
      <c r="O27" s="64"/>
      <c r="P27" s="359">
        <f t="shared" si="3"/>
        <v>1</v>
      </c>
      <c r="Q27" s="360">
        <f t="shared" si="4"/>
        <v>0</v>
      </c>
      <c r="R27" s="65"/>
      <c r="S27" s="66"/>
      <c r="T27" s="64"/>
      <c r="U27" s="64"/>
      <c r="V27" s="64"/>
      <c r="W27" s="64"/>
      <c r="X27" s="359">
        <f t="shared" si="5"/>
        <v>0</v>
      </c>
      <c r="Y27" s="360">
        <f t="shared" si="6"/>
        <v>0</v>
      </c>
      <c r="Z27" s="65"/>
      <c r="AA27" s="63"/>
      <c r="AB27" s="63"/>
      <c r="AC27" s="363">
        <f t="shared" si="0"/>
        <v>0</v>
      </c>
      <c r="AD27" s="65"/>
      <c r="AE27" s="65"/>
      <c r="AF27" s="65"/>
    </row>
    <row r="28" spans="1:32" s="41" customFormat="1">
      <c r="A28" s="351" t="s">
        <v>1800</v>
      </c>
      <c r="B28" s="62"/>
      <c r="C28" s="62"/>
      <c r="D28" s="62" t="e">
        <f t="shared" si="1"/>
        <v>#DIV/0!</v>
      </c>
      <c r="E28" s="63"/>
      <c r="F28" s="63"/>
      <c r="G28" s="63"/>
      <c r="H28" s="69">
        <f t="shared" si="2"/>
        <v>0</v>
      </c>
      <c r="I28" s="65">
        <v>1</v>
      </c>
      <c r="J28" s="65"/>
      <c r="K28" s="65">
        <v>1</v>
      </c>
      <c r="L28" s="64">
        <v>1</v>
      </c>
      <c r="M28" s="64"/>
      <c r="N28" s="64"/>
      <c r="O28" s="64"/>
      <c r="P28" s="359">
        <f t="shared" si="3"/>
        <v>1</v>
      </c>
      <c r="Q28" s="360">
        <f t="shared" si="4"/>
        <v>0</v>
      </c>
      <c r="R28" s="65"/>
      <c r="S28" s="66"/>
      <c r="T28" s="64"/>
      <c r="U28" s="64"/>
      <c r="V28" s="64"/>
      <c r="W28" s="64"/>
      <c r="X28" s="359">
        <f t="shared" si="5"/>
        <v>0</v>
      </c>
      <c r="Y28" s="360">
        <f t="shared" si="6"/>
        <v>0</v>
      </c>
      <c r="Z28" s="65"/>
      <c r="AA28" s="63"/>
      <c r="AB28" s="63"/>
      <c r="AC28" s="363">
        <f t="shared" si="0"/>
        <v>0</v>
      </c>
      <c r="AD28" s="65"/>
      <c r="AE28" s="65"/>
      <c r="AF28" s="65"/>
    </row>
    <row r="29" spans="1:32" s="41" customFormat="1">
      <c r="A29" s="351" t="s">
        <v>1801</v>
      </c>
      <c r="B29" s="62"/>
      <c r="C29" s="62"/>
      <c r="D29" s="62" t="e">
        <f t="shared" si="1"/>
        <v>#DIV/0!</v>
      </c>
      <c r="E29" s="63"/>
      <c r="F29" s="63"/>
      <c r="G29" s="63"/>
      <c r="H29" s="69">
        <f t="shared" si="2"/>
        <v>0</v>
      </c>
      <c r="I29" s="65">
        <v>1</v>
      </c>
      <c r="J29" s="65"/>
      <c r="K29" s="65">
        <v>1</v>
      </c>
      <c r="L29" s="64">
        <v>1</v>
      </c>
      <c r="M29" s="64"/>
      <c r="N29" s="64"/>
      <c r="O29" s="64"/>
      <c r="P29" s="359">
        <f t="shared" si="3"/>
        <v>1</v>
      </c>
      <c r="Q29" s="360">
        <f t="shared" si="4"/>
        <v>0</v>
      </c>
      <c r="R29" s="65"/>
      <c r="S29" s="66"/>
      <c r="T29" s="64"/>
      <c r="U29" s="64"/>
      <c r="V29" s="64"/>
      <c r="W29" s="64"/>
      <c r="X29" s="359">
        <f t="shared" si="5"/>
        <v>0</v>
      </c>
      <c r="Y29" s="360">
        <f t="shared" si="6"/>
        <v>0</v>
      </c>
      <c r="Z29" s="65"/>
      <c r="AA29" s="63"/>
      <c r="AB29" s="63"/>
      <c r="AC29" s="363">
        <f t="shared" si="0"/>
        <v>0</v>
      </c>
      <c r="AD29" s="65"/>
      <c r="AE29" s="65"/>
      <c r="AF29" s="65"/>
    </row>
    <row r="30" spans="1:32" s="41" customFormat="1" ht="25.5">
      <c r="A30" s="351" t="s">
        <v>1802</v>
      </c>
      <c r="B30" s="62"/>
      <c r="C30" s="62"/>
      <c r="D30" s="62" t="e">
        <f t="shared" si="1"/>
        <v>#DIV/0!</v>
      </c>
      <c r="E30" s="63"/>
      <c r="F30" s="63"/>
      <c r="G30" s="63"/>
      <c r="H30" s="69">
        <f t="shared" si="2"/>
        <v>0</v>
      </c>
      <c r="I30" s="65"/>
      <c r="J30" s="65"/>
      <c r="K30" s="65"/>
      <c r="L30" s="64"/>
      <c r="M30" s="64"/>
      <c r="N30" s="64"/>
      <c r="O30" s="64"/>
      <c r="P30" s="359">
        <f t="shared" si="3"/>
        <v>0</v>
      </c>
      <c r="Q30" s="360">
        <f t="shared" si="4"/>
        <v>0</v>
      </c>
      <c r="R30" s="65"/>
      <c r="S30" s="66"/>
      <c r="T30" s="64"/>
      <c r="U30" s="64"/>
      <c r="V30" s="64"/>
      <c r="W30" s="64"/>
      <c r="X30" s="359">
        <f t="shared" si="5"/>
        <v>0</v>
      </c>
      <c r="Y30" s="360">
        <f t="shared" si="6"/>
        <v>0</v>
      </c>
      <c r="Z30" s="65"/>
      <c r="AA30" s="63"/>
      <c r="AB30" s="63"/>
      <c r="AC30" s="363">
        <f t="shared" si="0"/>
        <v>0</v>
      </c>
      <c r="AD30" s="65"/>
      <c r="AE30" s="65"/>
      <c r="AF30" s="65"/>
    </row>
    <row r="31" spans="1:32" s="41" customFormat="1">
      <c r="A31" s="352" t="s">
        <v>1803</v>
      </c>
      <c r="B31" s="62"/>
      <c r="C31" s="62"/>
      <c r="D31" s="62" t="e">
        <f t="shared" si="1"/>
        <v>#DIV/0!</v>
      </c>
      <c r="E31" s="63"/>
      <c r="F31" s="63"/>
      <c r="G31" s="63"/>
      <c r="H31" s="69">
        <f t="shared" si="2"/>
        <v>0</v>
      </c>
      <c r="I31" s="65">
        <v>1</v>
      </c>
      <c r="J31" s="65"/>
      <c r="K31" s="65">
        <v>1</v>
      </c>
      <c r="L31" s="64">
        <v>1</v>
      </c>
      <c r="M31" s="64"/>
      <c r="N31" s="64"/>
      <c r="O31" s="64"/>
      <c r="P31" s="359">
        <f t="shared" si="3"/>
        <v>1</v>
      </c>
      <c r="Q31" s="360">
        <f t="shared" si="4"/>
        <v>0</v>
      </c>
      <c r="R31" s="65"/>
      <c r="S31" s="66"/>
      <c r="T31" s="64"/>
      <c r="U31" s="64"/>
      <c r="V31" s="64"/>
      <c r="W31" s="64"/>
      <c r="X31" s="359">
        <f t="shared" si="5"/>
        <v>0</v>
      </c>
      <c r="Y31" s="360">
        <f t="shared" si="6"/>
        <v>0</v>
      </c>
      <c r="Z31" s="65"/>
      <c r="AA31" s="63"/>
      <c r="AB31" s="63"/>
      <c r="AC31" s="363">
        <f t="shared" si="0"/>
        <v>0</v>
      </c>
      <c r="AD31" s="65"/>
      <c r="AE31" s="65"/>
      <c r="AF31" s="65"/>
    </row>
    <row r="32" spans="1:32" s="41" customFormat="1" ht="25.5">
      <c r="A32" s="353" t="s">
        <v>1804</v>
      </c>
      <c r="B32" s="62"/>
      <c r="C32" s="62"/>
      <c r="D32" s="62" t="e">
        <f t="shared" ref="D32:D46" si="7">C32/H32/3.65</f>
        <v>#DIV/0!</v>
      </c>
      <c r="E32" s="63"/>
      <c r="F32" s="63"/>
      <c r="G32" s="63"/>
      <c r="H32" s="69">
        <f t="shared" ref="H32:H47" si="8">SUM(E32:G32)</f>
        <v>0</v>
      </c>
      <c r="I32" s="65">
        <v>1</v>
      </c>
      <c r="J32" s="65"/>
      <c r="K32" s="65">
        <v>1</v>
      </c>
      <c r="L32" s="64"/>
      <c r="M32" s="64"/>
      <c r="N32" s="64"/>
      <c r="O32" s="64"/>
      <c r="P32" s="359">
        <f t="shared" ref="P32:P47" si="9">SUM(L32:O32)</f>
        <v>0</v>
      </c>
      <c r="Q32" s="360">
        <f t="shared" ref="Q32:Q46" si="10">I32-P32</f>
        <v>1</v>
      </c>
      <c r="R32" s="65">
        <v>1</v>
      </c>
      <c r="S32" s="66"/>
      <c r="T32" s="64"/>
      <c r="U32" s="64"/>
      <c r="V32" s="64"/>
      <c r="W32" s="64"/>
      <c r="X32" s="359">
        <f t="shared" ref="X32:X47" si="11">SUM(S32:W32)</f>
        <v>0</v>
      </c>
      <c r="Y32" s="360">
        <f t="shared" ref="Y32:Y47" si="12">R32-X32</f>
        <v>1</v>
      </c>
      <c r="Z32" s="65"/>
      <c r="AA32" s="63"/>
      <c r="AB32" s="63"/>
      <c r="AC32" s="363">
        <f t="shared" si="0"/>
        <v>0</v>
      </c>
      <c r="AD32" s="65"/>
      <c r="AE32" s="65"/>
      <c r="AF32" s="65"/>
    </row>
    <row r="33" spans="1:32" s="41" customFormat="1">
      <c r="A33" s="349" t="s">
        <v>1805</v>
      </c>
      <c r="B33" s="62">
        <v>149</v>
      </c>
      <c r="C33" s="62">
        <v>7719</v>
      </c>
      <c r="D33" s="356">
        <f t="shared" si="7"/>
        <v>78.325722983257236</v>
      </c>
      <c r="E33" s="63">
        <v>26</v>
      </c>
      <c r="F33" s="63">
        <v>1</v>
      </c>
      <c r="G33" s="63"/>
      <c r="H33" s="69">
        <f t="shared" si="8"/>
        <v>27</v>
      </c>
      <c r="I33" s="65">
        <v>3</v>
      </c>
      <c r="J33" s="65"/>
      <c r="K33" s="65">
        <v>3</v>
      </c>
      <c r="L33" s="358">
        <v>4.9000000000000004</v>
      </c>
      <c r="M33" s="358">
        <v>0.5</v>
      </c>
      <c r="N33" s="64"/>
      <c r="O33" s="64"/>
      <c r="P33" s="359">
        <f t="shared" si="9"/>
        <v>5.4</v>
      </c>
      <c r="Q33" s="360">
        <f t="shared" si="10"/>
        <v>-2.4000000000000004</v>
      </c>
      <c r="R33" s="65">
        <v>8</v>
      </c>
      <c r="S33" s="66">
        <v>12.4</v>
      </c>
      <c r="T33" s="64">
        <v>3</v>
      </c>
      <c r="U33" s="64"/>
      <c r="V33" s="64">
        <v>4</v>
      </c>
      <c r="W33" s="64"/>
      <c r="X33" s="359">
        <f t="shared" si="11"/>
        <v>19.399999999999999</v>
      </c>
      <c r="Y33" s="360">
        <f t="shared" si="12"/>
        <v>-11.399999999999999</v>
      </c>
      <c r="Z33" s="65">
        <v>3</v>
      </c>
      <c r="AA33" s="63">
        <v>1</v>
      </c>
      <c r="AB33" s="63"/>
      <c r="AC33" s="363">
        <f t="shared" si="0"/>
        <v>2</v>
      </c>
      <c r="AD33" s="65"/>
      <c r="AE33" s="65"/>
      <c r="AF33" s="65"/>
    </row>
    <row r="34" spans="1:32" s="41" customFormat="1" ht="25.5">
      <c r="A34" s="349" t="s">
        <v>1806</v>
      </c>
      <c r="B34" s="62"/>
      <c r="C34" s="62"/>
      <c r="D34" s="62" t="e">
        <f t="shared" si="7"/>
        <v>#DIV/0!</v>
      </c>
      <c r="E34" s="63"/>
      <c r="F34" s="63"/>
      <c r="G34" s="63"/>
      <c r="H34" s="69">
        <f t="shared" si="8"/>
        <v>0</v>
      </c>
      <c r="I34" s="65"/>
      <c r="J34" s="65"/>
      <c r="K34" s="65"/>
      <c r="L34" s="64"/>
      <c r="M34" s="64"/>
      <c r="N34" s="64"/>
      <c r="O34" s="64"/>
      <c r="P34" s="359">
        <f t="shared" si="9"/>
        <v>0</v>
      </c>
      <c r="Q34" s="360">
        <f t="shared" si="10"/>
        <v>0</v>
      </c>
      <c r="R34" s="65"/>
      <c r="S34" s="66"/>
      <c r="T34" s="64"/>
      <c r="U34" s="64"/>
      <c r="V34" s="64"/>
      <c r="W34" s="64"/>
      <c r="X34" s="359">
        <f t="shared" si="11"/>
        <v>0</v>
      </c>
      <c r="Y34" s="360">
        <f t="shared" si="12"/>
        <v>0</v>
      </c>
      <c r="Z34" s="65"/>
      <c r="AA34" s="63"/>
      <c r="AB34" s="63"/>
      <c r="AC34" s="363">
        <f t="shared" si="0"/>
        <v>0</v>
      </c>
      <c r="AD34" s="65"/>
      <c r="AE34" s="65"/>
      <c r="AF34" s="65"/>
    </row>
    <row r="35" spans="1:32" s="41" customFormat="1" ht="25.5">
      <c r="A35" s="349" t="s">
        <v>1807</v>
      </c>
      <c r="B35" s="62"/>
      <c r="C35" s="62"/>
      <c r="D35" s="62" t="e">
        <f t="shared" si="7"/>
        <v>#DIV/0!</v>
      </c>
      <c r="E35" s="63"/>
      <c r="F35" s="63"/>
      <c r="G35" s="63"/>
      <c r="H35" s="69">
        <f t="shared" si="8"/>
        <v>0</v>
      </c>
      <c r="I35" s="65"/>
      <c r="J35" s="65"/>
      <c r="K35" s="65"/>
      <c r="L35" s="64"/>
      <c r="M35" s="64"/>
      <c r="N35" s="64"/>
      <c r="O35" s="64"/>
      <c r="P35" s="359">
        <f t="shared" si="9"/>
        <v>0</v>
      </c>
      <c r="Q35" s="360">
        <f t="shared" si="10"/>
        <v>0</v>
      </c>
      <c r="R35" s="65"/>
      <c r="S35" s="66"/>
      <c r="T35" s="64"/>
      <c r="U35" s="64"/>
      <c r="V35" s="64"/>
      <c r="W35" s="64"/>
      <c r="X35" s="359">
        <f t="shared" si="11"/>
        <v>0</v>
      </c>
      <c r="Y35" s="360">
        <f t="shared" si="12"/>
        <v>0</v>
      </c>
      <c r="Z35" s="65"/>
      <c r="AA35" s="63"/>
      <c r="AB35" s="63"/>
      <c r="AC35" s="363">
        <f t="shared" si="0"/>
        <v>0</v>
      </c>
      <c r="AD35" s="65"/>
      <c r="AE35" s="65"/>
      <c r="AF35" s="65"/>
    </row>
    <row r="36" spans="1:32" s="41" customFormat="1">
      <c r="A36" s="349" t="s">
        <v>1808</v>
      </c>
      <c r="B36" s="62"/>
      <c r="C36" s="62"/>
      <c r="D36" s="62" t="e">
        <f t="shared" si="7"/>
        <v>#DIV/0!</v>
      </c>
      <c r="E36" s="63"/>
      <c r="F36" s="63"/>
      <c r="G36" s="63"/>
      <c r="H36" s="69">
        <f t="shared" si="8"/>
        <v>0</v>
      </c>
      <c r="I36" s="65"/>
      <c r="J36" s="65"/>
      <c r="K36" s="65"/>
      <c r="L36" s="64"/>
      <c r="M36" s="64"/>
      <c r="N36" s="64"/>
      <c r="O36" s="64"/>
      <c r="P36" s="359">
        <f t="shared" si="9"/>
        <v>0</v>
      </c>
      <c r="Q36" s="360">
        <f t="shared" si="10"/>
        <v>0</v>
      </c>
      <c r="R36" s="65"/>
      <c r="S36" s="66"/>
      <c r="T36" s="64"/>
      <c r="U36" s="64"/>
      <c r="V36" s="64"/>
      <c r="W36" s="64"/>
      <c r="X36" s="359">
        <f t="shared" si="11"/>
        <v>0</v>
      </c>
      <c r="Y36" s="360">
        <f t="shared" si="12"/>
        <v>0</v>
      </c>
      <c r="Z36" s="65"/>
      <c r="AA36" s="63"/>
      <c r="AB36" s="63"/>
      <c r="AC36" s="363">
        <f t="shared" si="0"/>
        <v>0</v>
      </c>
      <c r="AD36" s="65"/>
      <c r="AE36" s="65"/>
      <c r="AF36" s="65"/>
    </row>
    <row r="37" spans="1:32" s="41" customFormat="1" ht="25.5">
      <c r="A37" s="350" t="s">
        <v>1809</v>
      </c>
      <c r="B37" s="62"/>
      <c r="C37" s="62"/>
      <c r="D37" s="62" t="e">
        <f t="shared" si="7"/>
        <v>#DIV/0!</v>
      </c>
      <c r="E37" s="63"/>
      <c r="F37" s="63"/>
      <c r="G37" s="63"/>
      <c r="H37" s="69">
        <f t="shared" si="8"/>
        <v>0</v>
      </c>
      <c r="I37" s="65">
        <v>3</v>
      </c>
      <c r="J37" s="65"/>
      <c r="K37" s="65">
        <v>3</v>
      </c>
      <c r="L37" s="64">
        <v>4</v>
      </c>
      <c r="M37" s="64"/>
      <c r="N37" s="64"/>
      <c r="O37" s="64"/>
      <c r="P37" s="359">
        <f t="shared" si="9"/>
        <v>4</v>
      </c>
      <c r="Q37" s="360">
        <f t="shared" si="10"/>
        <v>-1</v>
      </c>
      <c r="R37" s="65">
        <v>8</v>
      </c>
      <c r="S37" s="66">
        <v>7</v>
      </c>
      <c r="T37" s="64"/>
      <c r="U37" s="64"/>
      <c r="V37" s="64"/>
      <c r="W37" s="64"/>
      <c r="X37" s="359">
        <f t="shared" si="11"/>
        <v>7</v>
      </c>
      <c r="Y37" s="360">
        <f t="shared" si="12"/>
        <v>1</v>
      </c>
      <c r="Z37" s="65"/>
      <c r="AA37" s="63"/>
      <c r="AB37" s="63"/>
      <c r="AC37" s="363">
        <f t="shared" si="0"/>
        <v>0</v>
      </c>
      <c r="AD37" s="65"/>
      <c r="AE37" s="65"/>
      <c r="AF37" s="65"/>
    </row>
    <row r="38" spans="1:32" s="41" customFormat="1" ht="25.5">
      <c r="A38" s="350" t="s">
        <v>1810</v>
      </c>
      <c r="B38" s="62"/>
      <c r="C38" s="62"/>
      <c r="D38" s="62" t="e">
        <f t="shared" si="7"/>
        <v>#DIV/0!</v>
      </c>
      <c r="E38" s="63"/>
      <c r="F38" s="63"/>
      <c r="G38" s="63"/>
      <c r="H38" s="69">
        <f t="shared" si="8"/>
        <v>0</v>
      </c>
      <c r="I38" s="65">
        <v>1</v>
      </c>
      <c r="J38" s="65"/>
      <c r="K38" s="65">
        <v>1</v>
      </c>
      <c r="L38" s="64">
        <v>2</v>
      </c>
      <c r="M38" s="64"/>
      <c r="N38" s="64"/>
      <c r="O38" s="64"/>
      <c r="P38" s="359">
        <f t="shared" si="9"/>
        <v>2</v>
      </c>
      <c r="Q38" s="360">
        <f t="shared" si="10"/>
        <v>-1</v>
      </c>
      <c r="R38" s="65">
        <v>2</v>
      </c>
      <c r="S38" s="66">
        <v>2</v>
      </c>
      <c r="T38" s="64"/>
      <c r="U38" s="64"/>
      <c r="V38" s="64"/>
      <c r="W38" s="64"/>
      <c r="X38" s="359">
        <f t="shared" si="11"/>
        <v>2</v>
      </c>
      <c r="Y38" s="360">
        <f t="shared" si="12"/>
        <v>0</v>
      </c>
      <c r="Z38" s="65">
        <v>1</v>
      </c>
      <c r="AA38" s="63"/>
      <c r="AB38" s="63"/>
      <c r="AC38" s="363">
        <f t="shared" si="0"/>
        <v>1</v>
      </c>
      <c r="AD38" s="65"/>
      <c r="AE38" s="65"/>
      <c r="AF38" s="65"/>
    </row>
    <row r="39" spans="1:32" s="41" customFormat="1" ht="25.5">
      <c r="A39" s="350" t="s">
        <v>1811</v>
      </c>
      <c r="B39" s="62"/>
      <c r="C39" s="62"/>
      <c r="D39" s="62" t="e">
        <f t="shared" si="7"/>
        <v>#DIV/0!</v>
      </c>
      <c r="E39" s="63"/>
      <c r="F39" s="63"/>
      <c r="G39" s="63"/>
      <c r="H39" s="69">
        <f t="shared" si="8"/>
        <v>0</v>
      </c>
      <c r="I39" s="65"/>
      <c r="J39" s="65"/>
      <c r="K39" s="65"/>
      <c r="L39" s="64"/>
      <c r="M39" s="64"/>
      <c r="N39" s="64"/>
      <c r="O39" s="64"/>
      <c r="P39" s="359">
        <f t="shared" si="9"/>
        <v>0</v>
      </c>
      <c r="Q39" s="360">
        <f t="shared" si="10"/>
        <v>0</v>
      </c>
      <c r="R39" s="65"/>
      <c r="S39" s="66"/>
      <c r="T39" s="64"/>
      <c r="U39" s="64"/>
      <c r="V39" s="64"/>
      <c r="W39" s="64"/>
      <c r="X39" s="359">
        <f t="shared" si="11"/>
        <v>0</v>
      </c>
      <c r="Y39" s="360">
        <f t="shared" si="12"/>
        <v>0</v>
      </c>
      <c r="Z39" s="65"/>
      <c r="AA39" s="63"/>
      <c r="AB39" s="63"/>
      <c r="AC39" s="363">
        <f t="shared" si="0"/>
        <v>0</v>
      </c>
      <c r="AD39" s="65"/>
      <c r="AE39" s="65"/>
      <c r="AF39" s="65"/>
    </row>
    <row r="40" spans="1:32" s="41" customFormat="1">
      <c r="A40" s="349" t="s">
        <v>1812</v>
      </c>
      <c r="B40" s="62"/>
      <c r="C40" s="62"/>
      <c r="D40" s="62" t="e">
        <f t="shared" si="7"/>
        <v>#DIV/0!</v>
      </c>
      <c r="E40" s="63"/>
      <c r="F40" s="63"/>
      <c r="G40" s="63"/>
      <c r="H40" s="69">
        <f t="shared" si="8"/>
        <v>0</v>
      </c>
      <c r="I40" s="65"/>
      <c r="J40" s="65"/>
      <c r="K40" s="65"/>
      <c r="L40" s="64"/>
      <c r="M40" s="64"/>
      <c r="N40" s="64"/>
      <c r="O40" s="64"/>
      <c r="P40" s="359">
        <f t="shared" si="9"/>
        <v>0</v>
      </c>
      <c r="Q40" s="360">
        <f t="shared" si="10"/>
        <v>0</v>
      </c>
      <c r="R40" s="65">
        <v>1</v>
      </c>
      <c r="S40" s="66"/>
      <c r="T40" s="64"/>
      <c r="U40" s="64"/>
      <c r="V40" s="64"/>
      <c r="W40" s="64"/>
      <c r="X40" s="359">
        <f t="shared" si="11"/>
        <v>0</v>
      </c>
      <c r="Y40" s="360">
        <f t="shared" si="12"/>
        <v>1</v>
      </c>
      <c r="Z40" s="65"/>
      <c r="AA40" s="63"/>
      <c r="AB40" s="63"/>
      <c r="AC40" s="363">
        <f t="shared" si="0"/>
        <v>0</v>
      </c>
      <c r="AD40" s="65"/>
      <c r="AE40" s="65"/>
      <c r="AF40" s="65"/>
    </row>
    <row r="41" spans="1:32" s="41" customFormat="1" ht="38.25">
      <c r="A41" s="350" t="s">
        <v>1813</v>
      </c>
      <c r="B41" s="62"/>
      <c r="C41" s="62"/>
      <c r="D41" s="62" t="e">
        <f t="shared" si="7"/>
        <v>#DIV/0!</v>
      </c>
      <c r="E41" s="63"/>
      <c r="F41" s="63"/>
      <c r="G41" s="63"/>
      <c r="H41" s="69">
        <f t="shared" si="8"/>
        <v>0</v>
      </c>
      <c r="I41" s="65">
        <v>0</v>
      </c>
      <c r="J41" s="65"/>
      <c r="K41" s="65">
        <v>0</v>
      </c>
      <c r="L41" s="64"/>
      <c r="M41" s="64"/>
      <c r="N41" s="64"/>
      <c r="O41" s="64"/>
      <c r="P41" s="359">
        <f t="shared" si="9"/>
        <v>0</v>
      </c>
      <c r="Q41" s="360">
        <f t="shared" si="10"/>
        <v>0</v>
      </c>
      <c r="R41" s="65"/>
      <c r="S41" s="66"/>
      <c r="T41" s="64"/>
      <c r="U41" s="64"/>
      <c r="V41" s="64"/>
      <c r="W41" s="64"/>
      <c r="X41" s="359">
        <f t="shared" si="11"/>
        <v>0</v>
      </c>
      <c r="Y41" s="360">
        <f t="shared" si="12"/>
        <v>0</v>
      </c>
      <c r="Z41" s="65"/>
      <c r="AA41" s="63"/>
      <c r="AB41" s="63"/>
      <c r="AC41" s="363">
        <f t="shared" si="0"/>
        <v>0</v>
      </c>
      <c r="AD41" s="65"/>
      <c r="AE41" s="65"/>
      <c r="AF41" s="65"/>
    </row>
    <row r="42" spans="1:32" s="41" customFormat="1">
      <c r="A42" s="354" t="s">
        <v>1814</v>
      </c>
      <c r="B42" s="62"/>
      <c r="C42" s="62"/>
      <c r="D42" s="62" t="e">
        <f t="shared" si="7"/>
        <v>#DIV/0!</v>
      </c>
      <c r="E42" s="63"/>
      <c r="F42" s="63"/>
      <c r="G42" s="63"/>
      <c r="H42" s="69">
        <f t="shared" si="8"/>
        <v>0</v>
      </c>
      <c r="I42" s="65">
        <v>1</v>
      </c>
      <c r="J42" s="65"/>
      <c r="K42" s="65">
        <v>1</v>
      </c>
      <c r="L42" s="64"/>
      <c r="M42" s="64"/>
      <c r="N42" s="64"/>
      <c r="O42" s="64"/>
      <c r="P42" s="359">
        <f t="shared" si="9"/>
        <v>0</v>
      </c>
      <c r="Q42" s="360">
        <f t="shared" si="10"/>
        <v>1</v>
      </c>
      <c r="R42" s="65"/>
      <c r="S42" s="66"/>
      <c r="T42" s="64"/>
      <c r="U42" s="64"/>
      <c r="V42" s="64"/>
      <c r="W42" s="64"/>
      <c r="X42" s="359">
        <f t="shared" si="11"/>
        <v>0</v>
      </c>
      <c r="Y42" s="360">
        <f t="shared" si="12"/>
        <v>0</v>
      </c>
      <c r="Z42" s="65"/>
      <c r="AA42" s="63"/>
      <c r="AB42" s="63"/>
      <c r="AC42" s="363">
        <f t="shared" si="0"/>
        <v>0</v>
      </c>
      <c r="AD42" s="65"/>
      <c r="AE42" s="65"/>
      <c r="AF42" s="65"/>
    </row>
    <row r="43" spans="1:32" s="41" customFormat="1">
      <c r="A43" s="354"/>
      <c r="B43" s="62"/>
      <c r="C43" s="62"/>
      <c r="D43" s="62" t="e">
        <f t="shared" si="7"/>
        <v>#DIV/0!</v>
      </c>
      <c r="E43" s="63"/>
      <c r="F43" s="63"/>
      <c r="G43" s="63"/>
      <c r="H43" s="69">
        <f t="shared" si="8"/>
        <v>0</v>
      </c>
      <c r="I43" s="65"/>
      <c r="J43" s="65"/>
      <c r="K43" s="65"/>
      <c r="L43" s="64"/>
      <c r="M43" s="64"/>
      <c r="N43" s="64"/>
      <c r="O43" s="64"/>
      <c r="P43" s="359">
        <f t="shared" si="9"/>
        <v>0</v>
      </c>
      <c r="Q43" s="360">
        <f t="shared" si="10"/>
        <v>0</v>
      </c>
      <c r="R43" s="65"/>
      <c r="S43" s="66"/>
      <c r="T43" s="64"/>
      <c r="U43" s="64"/>
      <c r="V43" s="64"/>
      <c r="W43" s="64"/>
      <c r="X43" s="359">
        <f t="shared" si="11"/>
        <v>0</v>
      </c>
      <c r="Y43" s="360">
        <f t="shared" si="12"/>
        <v>0</v>
      </c>
      <c r="Z43" s="65"/>
      <c r="AA43" s="63"/>
      <c r="AB43" s="63"/>
      <c r="AC43" s="363">
        <f t="shared" si="0"/>
        <v>0</v>
      </c>
      <c r="AD43" s="65"/>
      <c r="AE43" s="65"/>
      <c r="AF43" s="65"/>
    </row>
    <row r="44" spans="1:32" s="41" customFormat="1" ht="25.5">
      <c r="A44" s="350" t="s">
        <v>1815</v>
      </c>
      <c r="B44" s="62"/>
      <c r="C44" s="62"/>
      <c r="D44" s="62" t="e">
        <f t="shared" si="7"/>
        <v>#DIV/0!</v>
      </c>
      <c r="E44" s="63"/>
      <c r="F44" s="63"/>
      <c r="G44" s="63"/>
      <c r="H44" s="69">
        <f t="shared" si="8"/>
        <v>0</v>
      </c>
      <c r="I44" s="65"/>
      <c r="J44" s="65"/>
      <c r="K44" s="65"/>
      <c r="L44" s="64"/>
      <c r="M44" s="64"/>
      <c r="N44" s="64"/>
      <c r="O44" s="64"/>
      <c r="P44" s="359">
        <f t="shared" si="9"/>
        <v>0</v>
      </c>
      <c r="Q44" s="360">
        <f t="shared" si="10"/>
        <v>0</v>
      </c>
      <c r="R44" s="65"/>
      <c r="S44" s="66"/>
      <c r="T44" s="64"/>
      <c r="U44" s="64"/>
      <c r="V44" s="64"/>
      <c r="W44" s="64"/>
      <c r="X44" s="359">
        <f t="shared" si="11"/>
        <v>0</v>
      </c>
      <c r="Y44" s="360">
        <f t="shared" si="12"/>
        <v>0</v>
      </c>
      <c r="Z44" s="65"/>
      <c r="AA44" s="63"/>
      <c r="AB44" s="63"/>
      <c r="AC44" s="363">
        <f t="shared" si="0"/>
        <v>0</v>
      </c>
      <c r="AD44" s="65"/>
      <c r="AE44" s="65"/>
      <c r="AF44" s="65"/>
    </row>
    <row r="45" spans="1:32" s="41" customFormat="1">
      <c r="A45" s="349" t="s">
        <v>1816</v>
      </c>
      <c r="B45" s="62"/>
      <c r="C45" s="62"/>
      <c r="D45" s="62" t="e">
        <f t="shared" si="7"/>
        <v>#DIV/0!</v>
      </c>
      <c r="E45" s="63"/>
      <c r="F45" s="63"/>
      <c r="G45" s="63"/>
      <c r="H45" s="69">
        <f t="shared" si="8"/>
        <v>0</v>
      </c>
      <c r="I45" s="65"/>
      <c r="J45" s="65"/>
      <c r="K45" s="65"/>
      <c r="L45" s="64"/>
      <c r="M45" s="64"/>
      <c r="N45" s="64"/>
      <c r="O45" s="64"/>
      <c r="P45" s="359">
        <f t="shared" si="9"/>
        <v>0</v>
      </c>
      <c r="Q45" s="360">
        <f t="shared" si="10"/>
        <v>0</v>
      </c>
      <c r="R45" s="65"/>
      <c r="S45" s="66"/>
      <c r="T45" s="64"/>
      <c r="U45" s="64"/>
      <c r="V45" s="64"/>
      <c r="W45" s="64"/>
      <c r="X45" s="359">
        <f t="shared" si="11"/>
        <v>0</v>
      </c>
      <c r="Y45" s="360">
        <f t="shared" si="12"/>
        <v>0</v>
      </c>
      <c r="Z45" s="65"/>
      <c r="AA45" s="63"/>
      <c r="AB45" s="63"/>
      <c r="AC45" s="363">
        <f t="shared" si="0"/>
        <v>0</v>
      </c>
      <c r="AD45" s="65"/>
      <c r="AE45" s="65"/>
      <c r="AF45" s="65"/>
    </row>
    <row r="46" spans="1:32" s="41" customFormat="1">
      <c r="A46" s="351" t="s">
        <v>1817</v>
      </c>
      <c r="B46" s="62"/>
      <c r="C46" s="62"/>
      <c r="D46" s="62" t="e">
        <f t="shared" si="7"/>
        <v>#DIV/0!</v>
      </c>
      <c r="E46" s="63"/>
      <c r="F46" s="63"/>
      <c r="G46" s="63"/>
      <c r="H46" s="69">
        <f t="shared" si="8"/>
        <v>0</v>
      </c>
      <c r="I46" s="65"/>
      <c r="J46" s="65"/>
      <c r="K46" s="65"/>
      <c r="L46" s="64"/>
      <c r="M46" s="64"/>
      <c r="N46" s="64"/>
      <c r="O46" s="64"/>
      <c r="P46" s="359">
        <f t="shared" si="9"/>
        <v>0</v>
      </c>
      <c r="Q46" s="360">
        <f t="shared" si="10"/>
        <v>0</v>
      </c>
      <c r="R46" s="65"/>
      <c r="S46" s="66"/>
      <c r="T46" s="64"/>
      <c r="U46" s="64"/>
      <c r="V46" s="64"/>
      <c r="W46" s="64"/>
      <c r="X46" s="359">
        <f t="shared" si="11"/>
        <v>0</v>
      </c>
      <c r="Y46" s="360">
        <f t="shared" si="12"/>
        <v>0</v>
      </c>
      <c r="Z46" s="65"/>
      <c r="AA46" s="63"/>
      <c r="AB46" s="63"/>
      <c r="AC46" s="363">
        <f t="shared" si="0"/>
        <v>0</v>
      </c>
      <c r="AD46" s="65"/>
      <c r="AE46" s="65"/>
      <c r="AF46" s="65"/>
    </row>
    <row r="47" spans="1:32" ht="15.75" customHeight="1">
      <c r="A47" s="237"/>
      <c r="B47" s="69">
        <v>1090</v>
      </c>
      <c r="C47" s="69">
        <f>SUM(C9:C46)</f>
        <v>31994</v>
      </c>
      <c r="D47" s="357">
        <f>C47/H47/3.65</f>
        <v>73.045662100456624</v>
      </c>
      <c r="E47" s="69">
        <f>SUM(E9:E46)</f>
        <v>110</v>
      </c>
      <c r="F47" s="69">
        <f>SUM(F9:F46)</f>
        <v>10</v>
      </c>
      <c r="G47" s="69">
        <f>SUM(G9:G46)</f>
        <v>0</v>
      </c>
      <c r="H47" s="69">
        <f t="shared" si="8"/>
        <v>120</v>
      </c>
      <c r="I47" s="69">
        <f t="shared" ref="I47:O47" si="13">SUM(I9:I46)</f>
        <v>34</v>
      </c>
      <c r="J47" s="69">
        <f t="shared" si="13"/>
        <v>4</v>
      </c>
      <c r="K47" s="69">
        <f t="shared" si="13"/>
        <v>30</v>
      </c>
      <c r="L47" s="69">
        <f t="shared" si="13"/>
        <v>36.700000000000003</v>
      </c>
      <c r="M47" s="69">
        <f t="shared" si="13"/>
        <v>5</v>
      </c>
      <c r="N47" s="69">
        <f t="shared" si="13"/>
        <v>0</v>
      </c>
      <c r="O47" s="69">
        <f t="shared" si="13"/>
        <v>0</v>
      </c>
      <c r="P47" s="359">
        <f t="shared" si="9"/>
        <v>41.7</v>
      </c>
      <c r="Q47" s="361">
        <f>I47-P47</f>
        <v>-7.7000000000000028</v>
      </c>
      <c r="R47" s="69">
        <f t="shared" ref="R47:W47" si="14">SUM(R9:R46)</f>
        <v>86</v>
      </c>
      <c r="S47" s="69">
        <f t="shared" si="14"/>
        <v>61.3</v>
      </c>
      <c r="T47" s="69">
        <f t="shared" si="14"/>
        <v>25.5</v>
      </c>
      <c r="U47" s="69">
        <f t="shared" si="14"/>
        <v>0</v>
      </c>
      <c r="V47" s="69">
        <f t="shared" si="14"/>
        <v>17</v>
      </c>
      <c r="W47" s="69">
        <f t="shared" si="14"/>
        <v>0</v>
      </c>
      <c r="X47" s="359">
        <f t="shared" si="11"/>
        <v>103.8</v>
      </c>
      <c r="Y47" s="361">
        <f t="shared" si="12"/>
        <v>-17.799999999999997</v>
      </c>
      <c r="Z47" s="69">
        <f>SUM(Z9:Z46)</f>
        <v>19</v>
      </c>
      <c r="AA47" s="69">
        <f>SUM(AA9:AA46)</f>
        <v>3.7</v>
      </c>
      <c r="AB47" s="69">
        <f>SUM(AB9:AB46)</f>
        <v>0</v>
      </c>
      <c r="AC47" s="364">
        <f t="shared" si="0"/>
        <v>15.3</v>
      </c>
      <c r="AD47" s="69">
        <f>SUM(AD9:AD46)</f>
        <v>0</v>
      </c>
      <c r="AE47" s="69">
        <f>SUM(AE9:AE46)</f>
        <v>0</v>
      </c>
      <c r="AF47" s="69">
        <f>SUM(AF9:AF46)</f>
        <v>0</v>
      </c>
    </row>
    <row r="48" spans="1:32">
      <c r="A48" s="20"/>
      <c r="B48" s="20"/>
      <c r="C48" s="20"/>
      <c r="D48" s="20"/>
      <c r="E48" s="20"/>
      <c r="F48" s="20"/>
      <c r="G48" s="17"/>
      <c r="H48" s="17"/>
      <c r="L48" s="19"/>
      <c r="M48" s="19"/>
      <c r="N48" s="19"/>
      <c r="O48" s="42"/>
      <c r="R48" s="19"/>
      <c r="S48" s="19"/>
      <c r="T48" s="42"/>
    </row>
    <row r="49" spans="1:20">
      <c r="A49" s="20"/>
      <c r="B49" s="20"/>
      <c r="C49" s="20"/>
      <c r="D49" s="20"/>
      <c r="E49" s="20"/>
      <c r="F49" s="20"/>
      <c r="G49" s="17"/>
      <c r="H49" s="17"/>
      <c r="L49" s="19"/>
      <c r="M49" s="19"/>
      <c r="N49" s="19"/>
      <c r="O49" s="42"/>
      <c r="R49" s="19"/>
      <c r="S49" s="19"/>
      <c r="T49" s="42"/>
    </row>
    <row r="50" spans="1:20">
      <c r="A50" s="21"/>
      <c r="B50" s="21"/>
      <c r="C50" s="21"/>
      <c r="D50" s="21"/>
      <c r="E50" s="21"/>
      <c r="F50" s="21"/>
      <c r="G50" s="22"/>
      <c r="H50" s="22"/>
      <c r="L50" s="23"/>
      <c r="M50" s="23"/>
      <c r="N50" s="23"/>
      <c r="O50" s="43"/>
      <c r="R50" s="23"/>
      <c r="S50" s="23"/>
      <c r="T50" s="43"/>
    </row>
    <row r="51" spans="1:20">
      <c r="A51" s="21"/>
      <c r="B51" s="21"/>
      <c r="C51" s="21"/>
      <c r="D51" s="21"/>
      <c r="E51" s="21"/>
      <c r="F51" s="21"/>
      <c r="G51" s="22"/>
      <c r="H51" s="22"/>
      <c r="L51" s="23"/>
      <c r="M51" s="23"/>
      <c r="N51" s="23"/>
      <c r="O51" s="43"/>
      <c r="R51" s="23"/>
      <c r="S51" s="23"/>
      <c r="T51" s="43"/>
    </row>
    <row r="52" spans="1:20">
      <c r="A52" s="21"/>
      <c r="B52" s="21"/>
      <c r="C52" s="21"/>
      <c r="D52" s="21"/>
      <c r="E52" s="21"/>
      <c r="F52" s="21"/>
      <c r="G52" s="22"/>
      <c r="H52" s="22"/>
      <c r="L52" s="23"/>
      <c r="M52" s="23"/>
      <c r="N52" s="23"/>
      <c r="O52" s="43"/>
      <c r="R52" s="23"/>
      <c r="S52" s="23"/>
      <c r="T52" s="43"/>
    </row>
    <row r="53" spans="1:20">
      <c r="A53" s="21"/>
      <c r="B53" s="21"/>
      <c r="C53" s="21"/>
      <c r="D53" s="21"/>
      <c r="E53" s="21"/>
      <c r="F53" s="21"/>
      <c r="G53" s="22"/>
      <c r="H53" s="22"/>
      <c r="L53" s="23"/>
      <c r="M53" s="23"/>
      <c r="N53" s="23"/>
      <c r="O53" s="43"/>
      <c r="R53" s="23"/>
      <c r="S53" s="23"/>
      <c r="T53" s="43"/>
    </row>
    <row r="54" spans="1:20">
      <c r="A54" s="24"/>
      <c r="B54" s="24"/>
      <c r="C54" s="24"/>
      <c r="D54" s="24"/>
      <c r="E54" s="24"/>
      <c r="F54" s="24"/>
    </row>
    <row r="55" spans="1:20">
      <c r="A55" s="24"/>
      <c r="B55" s="24"/>
      <c r="C55" s="24"/>
      <c r="D55" s="24"/>
      <c r="E55" s="24"/>
      <c r="F55" s="24"/>
    </row>
    <row r="56" spans="1:20">
      <c r="A56" s="24"/>
      <c r="B56" s="24"/>
      <c r="C56" s="24"/>
      <c r="D56" s="24"/>
      <c r="E56" s="24"/>
      <c r="F56" s="24"/>
    </row>
    <row r="57" spans="1:20">
      <c r="A57" s="24"/>
      <c r="B57" s="24"/>
      <c r="C57" s="24"/>
      <c r="D57" s="24"/>
      <c r="E57" s="24"/>
      <c r="F57" s="24"/>
    </row>
    <row r="58" spans="1:20">
      <c r="A58" s="24"/>
      <c r="B58" s="24"/>
      <c r="C58" s="24"/>
      <c r="D58" s="24"/>
      <c r="E58" s="24"/>
      <c r="F58" s="24"/>
    </row>
  </sheetData>
  <mergeCells count="23"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12"/>
  <sheetViews>
    <sheetView zoomScaleNormal="100" zoomScaleSheetLayoutView="100" workbookViewId="0">
      <selection activeCell="D411" sqref="D411"/>
    </sheetView>
  </sheetViews>
  <sheetFormatPr defaultRowHeight="12.75"/>
  <cols>
    <col min="1" max="1" width="8.140625" style="147" customWidth="1"/>
    <col min="2" max="2" width="35.85546875" style="147" customWidth="1"/>
    <col min="3" max="3" width="13.5703125" style="147" customWidth="1"/>
    <col min="4" max="8" width="8.28515625" style="147" customWidth="1"/>
    <col min="9" max="256" width="9.140625" style="147"/>
    <col min="257" max="257" width="8.140625" style="147" customWidth="1"/>
    <col min="258" max="258" width="35.85546875" style="147" customWidth="1"/>
    <col min="259" max="259" width="13.5703125" style="147" customWidth="1"/>
    <col min="260" max="264" width="8.28515625" style="147" customWidth="1"/>
    <col min="265" max="512" width="9.140625" style="147"/>
    <col min="513" max="513" width="8.140625" style="147" customWidth="1"/>
    <col min="514" max="514" width="35.85546875" style="147" customWidth="1"/>
    <col min="515" max="515" width="13.5703125" style="147" customWidth="1"/>
    <col min="516" max="520" width="8.28515625" style="147" customWidth="1"/>
    <col min="521" max="768" width="9.140625" style="147"/>
    <col min="769" max="769" width="8.140625" style="147" customWidth="1"/>
    <col min="770" max="770" width="35.85546875" style="147" customWidth="1"/>
    <col min="771" max="771" width="13.5703125" style="147" customWidth="1"/>
    <col min="772" max="776" width="8.28515625" style="147" customWidth="1"/>
    <col min="777" max="1024" width="9.140625" style="147"/>
    <col min="1025" max="1025" width="8.140625" style="147" customWidth="1"/>
    <col min="1026" max="1026" width="35.85546875" style="147" customWidth="1"/>
    <col min="1027" max="1027" width="13.5703125" style="147" customWidth="1"/>
    <col min="1028" max="1032" width="8.28515625" style="147" customWidth="1"/>
    <col min="1033" max="1280" width="9.140625" style="147"/>
    <col min="1281" max="1281" width="8.140625" style="147" customWidth="1"/>
    <col min="1282" max="1282" width="35.85546875" style="147" customWidth="1"/>
    <col min="1283" max="1283" width="13.5703125" style="147" customWidth="1"/>
    <col min="1284" max="1288" width="8.28515625" style="147" customWidth="1"/>
    <col min="1289" max="1536" width="9.140625" style="147"/>
    <col min="1537" max="1537" width="8.140625" style="147" customWidth="1"/>
    <col min="1538" max="1538" width="35.85546875" style="147" customWidth="1"/>
    <col min="1539" max="1539" width="13.5703125" style="147" customWidth="1"/>
    <col min="1540" max="1544" width="8.28515625" style="147" customWidth="1"/>
    <col min="1545" max="1792" width="9.140625" style="147"/>
    <col min="1793" max="1793" width="8.140625" style="147" customWidth="1"/>
    <col min="1794" max="1794" width="35.85546875" style="147" customWidth="1"/>
    <col min="1795" max="1795" width="13.5703125" style="147" customWidth="1"/>
    <col min="1796" max="1800" width="8.28515625" style="147" customWidth="1"/>
    <col min="1801" max="2048" width="9.140625" style="147"/>
    <col min="2049" max="2049" width="8.140625" style="147" customWidth="1"/>
    <col min="2050" max="2050" width="35.85546875" style="147" customWidth="1"/>
    <col min="2051" max="2051" width="13.5703125" style="147" customWidth="1"/>
    <col min="2052" max="2056" width="8.28515625" style="147" customWidth="1"/>
    <col min="2057" max="2304" width="9.140625" style="147"/>
    <col min="2305" max="2305" width="8.140625" style="147" customWidth="1"/>
    <col min="2306" max="2306" width="35.85546875" style="147" customWidth="1"/>
    <col min="2307" max="2307" width="13.5703125" style="147" customWidth="1"/>
    <col min="2308" max="2312" width="8.28515625" style="147" customWidth="1"/>
    <col min="2313" max="2560" width="9.140625" style="147"/>
    <col min="2561" max="2561" width="8.140625" style="147" customWidth="1"/>
    <col min="2562" max="2562" width="35.85546875" style="147" customWidth="1"/>
    <col min="2563" max="2563" width="13.5703125" style="147" customWidth="1"/>
    <col min="2564" max="2568" width="8.28515625" style="147" customWidth="1"/>
    <col min="2569" max="2816" width="9.140625" style="147"/>
    <col min="2817" max="2817" width="8.140625" style="147" customWidth="1"/>
    <col min="2818" max="2818" width="35.85546875" style="147" customWidth="1"/>
    <col min="2819" max="2819" width="13.5703125" style="147" customWidth="1"/>
    <col min="2820" max="2824" width="8.28515625" style="147" customWidth="1"/>
    <col min="2825" max="3072" width="9.140625" style="147"/>
    <col min="3073" max="3073" width="8.140625" style="147" customWidth="1"/>
    <col min="3074" max="3074" width="35.85546875" style="147" customWidth="1"/>
    <col min="3075" max="3075" width="13.5703125" style="147" customWidth="1"/>
    <col min="3076" max="3080" width="8.28515625" style="147" customWidth="1"/>
    <col min="3081" max="3328" width="9.140625" style="147"/>
    <col min="3329" max="3329" width="8.140625" style="147" customWidth="1"/>
    <col min="3330" max="3330" width="35.85546875" style="147" customWidth="1"/>
    <col min="3331" max="3331" width="13.5703125" style="147" customWidth="1"/>
    <col min="3332" max="3336" width="8.28515625" style="147" customWidth="1"/>
    <col min="3337" max="3584" width="9.140625" style="147"/>
    <col min="3585" max="3585" width="8.140625" style="147" customWidth="1"/>
    <col min="3586" max="3586" width="35.85546875" style="147" customWidth="1"/>
    <col min="3587" max="3587" width="13.5703125" style="147" customWidth="1"/>
    <col min="3588" max="3592" width="8.28515625" style="147" customWidth="1"/>
    <col min="3593" max="3840" width="9.140625" style="147"/>
    <col min="3841" max="3841" width="8.140625" style="147" customWidth="1"/>
    <col min="3842" max="3842" width="35.85546875" style="147" customWidth="1"/>
    <col min="3843" max="3843" width="13.5703125" style="147" customWidth="1"/>
    <col min="3844" max="3848" width="8.28515625" style="147" customWidth="1"/>
    <col min="3849" max="4096" width="9.140625" style="147"/>
    <col min="4097" max="4097" width="8.140625" style="147" customWidth="1"/>
    <col min="4098" max="4098" width="35.85546875" style="147" customWidth="1"/>
    <col min="4099" max="4099" width="13.5703125" style="147" customWidth="1"/>
    <col min="4100" max="4104" width="8.28515625" style="147" customWidth="1"/>
    <col min="4105" max="4352" width="9.140625" style="147"/>
    <col min="4353" max="4353" width="8.140625" style="147" customWidth="1"/>
    <col min="4354" max="4354" width="35.85546875" style="147" customWidth="1"/>
    <col min="4355" max="4355" width="13.5703125" style="147" customWidth="1"/>
    <col min="4356" max="4360" width="8.28515625" style="147" customWidth="1"/>
    <col min="4361" max="4608" width="9.140625" style="147"/>
    <col min="4609" max="4609" width="8.140625" style="147" customWidth="1"/>
    <col min="4610" max="4610" width="35.85546875" style="147" customWidth="1"/>
    <col min="4611" max="4611" width="13.5703125" style="147" customWidth="1"/>
    <col min="4612" max="4616" width="8.28515625" style="147" customWidth="1"/>
    <col min="4617" max="4864" width="9.140625" style="147"/>
    <col min="4865" max="4865" width="8.140625" style="147" customWidth="1"/>
    <col min="4866" max="4866" width="35.85546875" style="147" customWidth="1"/>
    <col min="4867" max="4867" width="13.5703125" style="147" customWidth="1"/>
    <col min="4868" max="4872" width="8.28515625" style="147" customWidth="1"/>
    <col min="4873" max="5120" width="9.140625" style="147"/>
    <col min="5121" max="5121" width="8.140625" style="147" customWidth="1"/>
    <col min="5122" max="5122" width="35.85546875" style="147" customWidth="1"/>
    <col min="5123" max="5123" width="13.5703125" style="147" customWidth="1"/>
    <col min="5124" max="5128" width="8.28515625" style="147" customWidth="1"/>
    <col min="5129" max="5376" width="9.140625" style="147"/>
    <col min="5377" max="5377" width="8.140625" style="147" customWidth="1"/>
    <col min="5378" max="5378" width="35.85546875" style="147" customWidth="1"/>
    <col min="5379" max="5379" width="13.5703125" style="147" customWidth="1"/>
    <col min="5380" max="5384" width="8.28515625" style="147" customWidth="1"/>
    <col min="5385" max="5632" width="9.140625" style="147"/>
    <col min="5633" max="5633" width="8.140625" style="147" customWidth="1"/>
    <col min="5634" max="5634" width="35.85546875" style="147" customWidth="1"/>
    <col min="5635" max="5635" width="13.5703125" style="147" customWidth="1"/>
    <col min="5636" max="5640" width="8.28515625" style="147" customWidth="1"/>
    <col min="5641" max="5888" width="9.140625" style="147"/>
    <col min="5889" max="5889" width="8.140625" style="147" customWidth="1"/>
    <col min="5890" max="5890" width="35.85546875" style="147" customWidth="1"/>
    <col min="5891" max="5891" width="13.5703125" style="147" customWidth="1"/>
    <col min="5892" max="5896" width="8.28515625" style="147" customWidth="1"/>
    <col min="5897" max="6144" width="9.140625" style="147"/>
    <col min="6145" max="6145" width="8.140625" style="147" customWidth="1"/>
    <col min="6146" max="6146" width="35.85546875" style="147" customWidth="1"/>
    <col min="6147" max="6147" width="13.5703125" style="147" customWidth="1"/>
    <col min="6148" max="6152" width="8.28515625" style="147" customWidth="1"/>
    <col min="6153" max="6400" width="9.140625" style="147"/>
    <col min="6401" max="6401" width="8.140625" style="147" customWidth="1"/>
    <col min="6402" max="6402" width="35.85546875" style="147" customWidth="1"/>
    <col min="6403" max="6403" width="13.5703125" style="147" customWidth="1"/>
    <col min="6404" max="6408" width="8.28515625" style="147" customWidth="1"/>
    <col min="6409" max="6656" width="9.140625" style="147"/>
    <col min="6657" max="6657" width="8.140625" style="147" customWidth="1"/>
    <col min="6658" max="6658" width="35.85546875" style="147" customWidth="1"/>
    <col min="6659" max="6659" width="13.5703125" style="147" customWidth="1"/>
    <col min="6660" max="6664" width="8.28515625" style="147" customWidth="1"/>
    <col min="6665" max="6912" width="9.140625" style="147"/>
    <col min="6913" max="6913" width="8.140625" style="147" customWidth="1"/>
    <col min="6914" max="6914" width="35.85546875" style="147" customWidth="1"/>
    <col min="6915" max="6915" width="13.5703125" style="147" customWidth="1"/>
    <col min="6916" max="6920" width="8.28515625" style="147" customWidth="1"/>
    <col min="6921" max="7168" width="9.140625" style="147"/>
    <col min="7169" max="7169" width="8.140625" style="147" customWidth="1"/>
    <col min="7170" max="7170" width="35.85546875" style="147" customWidth="1"/>
    <col min="7171" max="7171" width="13.5703125" style="147" customWidth="1"/>
    <col min="7172" max="7176" width="8.28515625" style="147" customWidth="1"/>
    <col min="7177" max="7424" width="9.140625" style="147"/>
    <col min="7425" max="7425" width="8.140625" style="147" customWidth="1"/>
    <col min="7426" max="7426" width="35.85546875" style="147" customWidth="1"/>
    <col min="7427" max="7427" width="13.5703125" style="147" customWidth="1"/>
    <col min="7428" max="7432" width="8.28515625" style="147" customWidth="1"/>
    <col min="7433" max="7680" width="9.140625" style="147"/>
    <col min="7681" max="7681" width="8.140625" style="147" customWidth="1"/>
    <col min="7682" max="7682" width="35.85546875" style="147" customWidth="1"/>
    <col min="7683" max="7683" width="13.5703125" style="147" customWidth="1"/>
    <col min="7684" max="7688" width="8.28515625" style="147" customWidth="1"/>
    <col min="7689" max="7936" width="9.140625" style="147"/>
    <col min="7937" max="7937" width="8.140625" style="147" customWidth="1"/>
    <col min="7938" max="7938" width="35.85546875" style="147" customWidth="1"/>
    <col min="7939" max="7939" width="13.5703125" style="147" customWidth="1"/>
    <col min="7940" max="7944" width="8.28515625" style="147" customWidth="1"/>
    <col min="7945" max="8192" width="9.140625" style="147"/>
    <col min="8193" max="8193" width="8.140625" style="147" customWidth="1"/>
    <col min="8194" max="8194" width="35.85546875" style="147" customWidth="1"/>
    <col min="8195" max="8195" width="13.5703125" style="147" customWidth="1"/>
    <col min="8196" max="8200" width="8.28515625" style="147" customWidth="1"/>
    <col min="8201" max="8448" width="9.140625" style="147"/>
    <col min="8449" max="8449" width="8.140625" style="147" customWidth="1"/>
    <col min="8450" max="8450" width="35.85546875" style="147" customWidth="1"/>
    <col min="8451" max="8451" width="13.5703125" style="147" customWidth="1"/>
    <col min="8452" max="8456" width="8.28515625" style="147" customWidth="1"/>
    <col min="8457" max="8704" width="9.140625" style="147"/>
    <col min="8705" max="8705" width="8.140625" style="147" customWidth="1"/>
    <col min="8706" max="8706" width="35.85546875" style="147" customWidth="1"/>
    <col min="8707" max="8707" width="13.5703125" style="147" customWidth="1"/>
    <col min="8708" max="8712" width="8.28515625" style="147" customWidth="1"/>
    <col min="8713" max="8960" width="9.140625" style="147"/>
    <col min="8961" max="8961" width="8.140625" style="147" customWidth="1"/>
    <col min="8962" max="8962" width="35.85546875" style="147" customWidth="1"/>
    <col min="8963" max="8963" width="13.5703125" style="147" customWidth="1"/>
    <col min="8964" max="8968" width="8.28515625" style="147" customWidth="1"/>
    <col min="8969" max="9216" width="9.140625" style="147"/>
    <col min="9217" max="9217" width="8.140625" style="147" customWidth="1"/>
    <col min="9218" max="9218" width="35.85546875" style="147" customWidth="1"/>
    <col min="9219" max="9219" width="13.5703125" style="147" customWidth="1"/>
    <col min="9220" max="9224" width="8.28515625" style="147" customWidth="1"/>
    <col min="9225" max="9472" width="9.140625" style="147"/>
    <col min="9473" max="9473" width="8.140625" style="147" customWidth="1"/>
    <col min="9474" max="9474" width="35.85546875" style="147" customWidth="1"/>
    <col min="9475" max="9475" width="13.5703125" style="147" customWidth="1"/>
    <col min="9476" max="9480" width="8.28515625" style="147" customWidth="1"/>
    <col min="9481" max="9728" width="9.140625" style="147"/>
    <col min="9729" max="9729" width="8.140625" style="147" customWidth="1"/>
    <col min="9730" max="9730" width="35.85546875" style="147" customWidth="1"/>
    <col min="9731" max="9731" width="13.5703125" style="147" customWidth="1"/>
    <col min="9732" max="9736" width="8.28515625" style="147" customWidth="1"/>
    <col min="9737" max="9984" width="9.140625" style="147"/>
    <col min="9985" max="9985" width="8.140625" style="147" customWidth="1"/>
    <col min="9986" max="9986" width="35.85546875" style="147" customWidth="1"/>
    <col min="9987" max="9987" width="13.5703125" style="147" customWidth="1"/>
    <col min="9988" max="9992" width="8.28515625" style="147" customWidth="1"/>
    <col min="9993" max="10240" width="9.140625" style="147"/>
    <col min="10241" max="10241" width="8.140625" style="147" customWidth="1"/>
    <col min="10242" max="10242" width="35.85546875" style="147" customWidth="1"/>
    <col min="10243" max="10243" width="13.5703125" style="147" customWidth="1"/>
    <col min="10244" max="10248" width="8.28515625" style="147" customWidth="1"/>
    <col min="10249" max="10496" width="9.140625" style="147"/>
    <col min="10497" max="10497" width="8.140625" style="147" customWidth="1"/>
    <col min="10498" max="10498" width="35.85546875" style="147" customWidth="1"/>
    <col min="10499" max="10499" width="13.5703125" style="147" customWidth="1"/>
    <col min="10500" max="10504" width="8.28515625" style="147" customWidth="1"/>
    <col min="10505" max="10752" width="9.140625" style="147"/>
    <col min="10753" max="10753" width="8.140625" style="147" customWidth="1"/>
    <col min="10754" max="10754" width="35.85546875" style="147" customWidth="1"/>
    <col min="10755" max="10755" width="13.5703125" style="147" customWidth="1"/>
    <col min="10756" max="10760" width="8.28515625" style="147" customWidth="1"/>
    <col min="10761" max="11008" width="9.140625" style="147"/>
    <col min="11009" max="11009" width="8.140625" style="147" customWidth="1"/>
    <col min="11010" max="11010" width="35.85546875" style="147" customWidth="1"/>
    <col min="11011" max="11011" width="13.5703125" style="147" customWidth="1"/>
    <col min="11012" max="11016" width="8.28515625" style="147" customWidth="1"/>
    <col min="11017" max="11264" width="9.140625" style="147"/>
    <col min="11265" max="11265" width="8.140625" style="147" customWidth="1"/>
    <col min="11266" max="11266" width="35.85546875" style="147" customWidth="1"/>
    <col min="11267" max="11267" width="13.5703125" style="147" customWidth="1"/>
    <col min="11268" max="11272" width="8.28515625" style="147" customWidth="1"/>
    <col min="11273" max="11520" width="9.140625" style="147"/>
    <col min="11521" max="11521" width="8.140625" style="147" customWidth="1"/>
    <col min="11522" max="11522" width="35.85546875" style="147" customWidth="1"/>
    <col min="11523" max="11523" width="13.5703125" style="147" customWidth="1"/>
    <col min="11524" max="11528" width="8.28515625" style="147" customWidth="1"/>
    <col min="11529" max="11776" width="9.140625" style="147"/>
    <col min="11777" max="11777" width="8.140625" style="147" customWidth="1"/>
    <col min="11778" max="11778" width="35.85546875" style="147" customWidth="1"/>
    <col min="11779" max="11779" width="13.5703125" style="147" customWidth="1"/>
    <col min="11780" max="11784" width="8.28515625" style="147" customWidth="1"/>
    <col min="11785" max="12032" width="9.140625" style="147"/>
    <col min="12033" max="12033" width="8.140625" style="147" customWidth="1"/>
    <col min="12034" max="12034" width="35.85546875" style="147" customWidth="1"/>
    <col min="12035" max="12035" width="13.5703125" style="147" customWidth="1"/>
    <col min="12036" max="12040" width="8.28515625" style="147" customWidth="1"/>
    <col min="12041" max="12288" width="9.140625" style="147"/>
    <col min="12289" max="12289" width="8.140625" style="147" customWidth="1"/>
    <col min="12290" max="12290" width="35.85546875" style="147" customWidth="1"/>
    <col min="12291" max="12291" width="13.5703125" style="147" customWidth="1"/>
    <col min="12292" max="12296" width="8.28515625" style="147" customWidth="1"/>
    <col min="12297" max="12544" width="9.140625" style="147"/>
    <col min="12545" max="12545" width="8.140625" style="147" customWidth="1"/>
    <col min="12546" max="12546" width="35.85546875" style="147" customWidth="1"/>
    <col min="12547" max="12547" width="13.5703125" style="147" customWidth="1"/>
    <col min="12548" max="12552" width="8.28515625" style="147" customWidth="1"/>
    <col min="12553" max="12800" width="9.140625" style="147"/>
    <col min="12801" max="12801" width="8.140625" style="147" customWidth="1"/>
    <col min="12802" max="12802" width="35.85546875" style="147" customWidth="1"/>
    <col min="12803" max="12803" width="13.5703125" style="147" customWidth="1"/>
    <col min="12804" max="12808" width="8.28515625" style="147" customWidth="1"/>
    <col min="12809" max="13056" width="9.140625" style="147"/>
    <col min="13057" max="13057" width="8.140625" style="147" customWidth="1"/>
    <col min="13058" max="13058" width="35.85546875" style="147" customWidth="1"/>
    <col min="13059" max="13059" width="13.5703125" style="147" customWidth="1"/>
    <col min="13060" max="13064" width="8.28515625" style="147" customWidth="1"/>
    <col min="13065" max="13312" width="9.140625" style="147"/>
    <col min="13313" max="13313" width="8.140625" style="147" customWidth="1"/>
    <col min="13314" max="13314" width="35.85546875" style="147" customWidth="1"/>
    <col min="13315" max="13315" width="13.5703125" style="147" customWidth="1"/>
    <col min="13316" max="13320" width="8.28515625" style="147" customWidth="1"/>
    <col min="13321" max="13568" width="9.140625" style="147"/>
    <col min="13569" max="13569" width="8.140625" style="147" customWidth="1"/>
    <col min="13570" max="13570" width="35.85546875" style="147" customWidth="1"/>
    <col min="13571" max="13571" width="13.5703125" style="147" customWidth="1"/>
    <col min="13572" max="13576" width="8.28515625" style="147" customWidth="1"/>
    <col min="13577" max="13824" width="9.140625" style="147"/>
    <col min="13825" max="13825" width="8.140625" style="147" customWidth="1"/>
    <col min="13826" max="13826" width="35.85546875" style="147" customWidth="1"/>
    <col min="13827" max="13827" width="13.5703125" style="147" customWidth="1"/>
    <col min="13828" max="13832" width="8.28515625" style="147" customWidth="1"/>
    <col min="13833" max="14080" width="9.140625" style="147"/>
    <col min="14081" max="14081" width="8.140625" style="147" customWidth="1"/>
    <col min="14082" max="14082" width="35.85546875" style="147" customWidth="1"/>
    <col min="14083" max="14083" width="13.5703125" style="147" customWidth="1"/>
    <col min="14084" max="14088" width="8.28515625" style="147" customWidth="1"/>
    <col min="14089" max="14336" width="9.140625" style="147"/>
    <col min="14337" max="14337" width="8.140625" style="147" customWidth="1"/>
    <col min="14338" max="14338" width="35.85546875" style="147" customWidth="1"/>
    <col min="14339" max="14339" width="13.5703125" style="147" customWidth="1"/>
    <col min="14340" max="14344" width="8.28515625" style="147" customWidth="1"/>
    <col min="14345" max="14592" width="9.140625" style="147"/>
    <col min="14593" max="14593" width="8.140625" style="147" customWidth="1"/>
    <col min="14594" max="14594" width="35.85546875" style="147" customWidth="1"/>
    <col min="14595" max="14595" width="13.5703125" style="147" customWidth="1"/>
    <col min="14596" max="14600" width="8.28515625" style="147" customWidth="1"/>
    <col min="14601" max="14848" width="9.140625" style="147"/>
    <col min="14849" max="14849" width="8.140625" style="147" customWidth="1"/>
    <col min="14850" max="14850" width="35.85546875" style="147" customWidth="1"/>
    <col min="14851" max="14851" width="13.5703125" style="147" customWidth="1"/>
    <col min="14852" max="14856" width="8.28515625" style="147" customWidth="1"/>
    <col min="14857" max="15104" width="9.140625" style="147"/>
    <col min="15105" max="15105" width="8.140625" style="147" customWidth="1"/>
    <col min="15106" max="15106" width="35.85546875" style="147" customWidth="1"/>
    <col min="15107" max="15107" width="13.5703125" style="147" customWidth="1"/>
    <col min="15108" max="15112" width="8.28515625" style="147" customWidth="1"/>
    <col min="15113" max="15360" width="9.140625" style="147"/>
    <col min="15361" max="15361" width="8.140625" style="147" customWidth="1"/>
    <col min="15362" max="15362" width="35.85546875" style="147" customWidth="1"/>
    <col min="15363" max="15363" width="13.5703125" style="147" customWidth="1"/>
    <col min="15364" max="15368" width="8.28515625" style="147" customWidth="1"/>
    <col min="15369" max="15616" width="9.140625" style="147"/>
    <col min="15617" max="15617" width="8.140625" style="147" customWidth="1"/>
    <col min="15618" max="15618" width="35.85546875" style="147" customWidth="1"/>
    <col min="15619" max="15619" width="13.5703125" style="147" customWidth="1"/>
    <col min="15620" max="15624" width="8.28515625" style="147" customWidth="1"/>
    <col min="15625" max="15872" width="9.140625" style="147"/>
    <col min="15873" max="15873" width="8.140625" style="147" customWidth="1"/>
    <col min="15874" max="15874" width="35.85546875" style="147" customWidth="1"/>
    <col min="15875" max="15875" width="13.5703125" style="147" customWidth="1"/>
    <col min="15876" max="15880" width="8.28515625" style="147" customWidth="1"/>
    <col min="15881" max="16128" width="9.140625" style="147"/>
    <col min="16129" max="16129" width="8.140625" style="147" customWidth="1"/>
    <col min="16130" max="16130" width="35.85546875" style="147" customWidth="1"/>
    <col min="16131" max="16131" width="13.5703125" style="147" customWidth="1"/>
    <col min="16132" max="16136" width="8.28515625" style="147" customWidth="1"/>
    <col min="16137" max="16384" width="9.140625" style="147"/>
  </cols>
  <sheetData>
    <row r="1" spans="1:27">
      <c r="A1" s="296" t="s">
        <v>304</v>
      </c>
      <c r="B1" s="297" t="s">
        <v>165</v>
      </c>
      <c r="C1" s="298" t="s">
        <v>2815</v>
      </c>
      <c r="D1" s="299"/>
      <c r="E1" s="299"/>
      <c r="F1" s="299"/>
      <c r="G1" s="300"/>
    </row>
    <row r="2" spans="1:27">
      <c r="A2" s="296"/>
      <c r="B2" s="297" t="s">
        <v>166</v>
      </c>
      <c r="C2" s="679">
        <v>7041357</v>
      </c>
      <c r="D2" s="680"/>
      <c r="E2" s="299"/>
      <c r="F2" s="299"/>
      <c r="G2" s="300"/>
    </row>
    <row r="3" spans="1:27">
      <c r="A3" s="296"/>
      <c r="B3" s="297" t="s">
        <v>168</v>
      </c>
      <c r="C3" s="403">
        <v>43465</v>
      </c>
      <c r="D3" s="299"/>
      <c r="E3" s="299"/>
      <c r="F3" s="299"/>
      <c r="G3" s="300"/>
    </row>
    <row r="4" spans="1:27" s="4" customFormat="1" ht="15.75">
      <c r="A4" s="296"/>
      <c r="B4" s="297" t="s">
        <v>167</v>
      </c>
      <c r="C4" s="301" t="s">
        <v>274</v>
      </c>
      <c r="D4" s="302"/>
      <c r="E4" s="302"/>
      <c r="F4" s="302"/>
      <c r="G4" s="303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4" customFormat="1" ht="15.75">
      <c r="A5" s="5"/>
      <c r="B5" s="6"/>
      <c r="C5" s="6"/>
      <c r="D5" s="6"/>
      <c r="E5" s="6"/>
      <c r="F5" s="6"/>
      <c r="G5" s="2" t="s">
        <v>2658</v>
      </c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7" customFormat="1" ht="18.75" customHeight="1">
      <c r="A6" s="700" t="s">
        <v>53</v>
      </c>
      <c r="B6" s="698" t="s">
        <v>212</v>
      </c>
      <c r="C6" s="709" t="s">
        <v>218</v>
      </c>
      <c r="D6" s="708"/>
      <c r="E6" s="709" t="s">
        <v>219</v>
      </c>
      <c r="F6" s="708"/>
      <c r="G6" s="758" t="s">
        <v>88</v>
      </c>
      <c r="H6" s="759"/>
    </row>
    <row r="7" spans="1:27" s="7" customFormat="1" ht="60.75" customHeight="1" thickBot="1">
      <c r="A7" s="701"/>
      <c r="B7" s="699"/>
      <c r="C7" s="242" t="s">
        <v>324</v>
      </c>
      <c r="D7" s="242" t="s">
        <v>1837</v>
      </c>
      <c r="E7" s="242" t="s">
        <v>324</v>
      </c>
      <c r="F7" s="242" t="s">
        <v>1837</v>
      </c>
      <c r="G7" s="242" t="s">
        <v>324</v>
      </c>
      <c r="H7" s="242" t="s">
        <v>1837</v>
      </c>
    </row>
    <row r="8" spans="1:27" s="7" customFormat="1" ht="14.25" thickTop="1" thickBot="1">
      <c r="A8" s="600" t="s">
        <v>222</v>
      </c>
      <c r="B8" s="601"/>
      <c r="C8" s="602">
        <v>2470</v>
      </c>
      <c r="D8" s="602">
        <v>2677</v>
      </c>
      <c r="E8" s="603"/>
      <c r="F8" s="603"/>
      <c r="G8" s="603">
        <f t="shared" ref="G8:H14" si="0">C8+E8</f>
        <v>2470</v>
      </c>
      <c r="H8" s="603">
        <f t="shared" si="0"/>
        <v>2677</v>
      </c>
    </row>
    <row r="9" spans="1:27" s="7" customFormat="1" ht="14.25" thickTop="1" thickBot="1">
      <c r="A9" s="129"/>
      <c r="B9" s="134"/>
      <c r="C9" s="148"/>
      <c r="D9" s="148"/>
      <c r="E9" s="134"/>
      <c r="F9" s="134"/>
      <c r="G9" s="149">
        <f t="shared" si="0"/>
        <v>0</v>
      </c>
      <c r="H9" s="149">
        <f t="shared" si="0"/>
        <v>0</v>
      </c>
    </row>
    <row r="10" spans="1:27" s="7" customFormat="1" ht="14.25" thickTop="1" thickBot="1">
      <c r="A10" s="604" t="s">
        <v>223</v>
      </c>
      <c r="B10" s="605"/>
      <c r="C10" s="606">
        <v>5490</v>
      </c>
      <c r="D10" s="606">
        <v>5701</v>
      </c>
      <c r="E10" s="607"/>
      <c r="F10" s="607"/>
      <c r="G10" s="608">
        <f t="shared" si="0"/>
        <v>5490</v>
      </c>
      <c r="H10" s="608">
        <f t="shared" si="0"/>
        <v>5701</v>
      </c>
    </row>
    <row r="11" spans="1:27" s="7" customFormat="1" ht="18" thickTop="1" thickBot="1">
      <c r="A11" s="609" t="s">
        <v>2659</v>
      </c>
      <c r="B11" s="610" t="s">
        <v>2660</v>
      </c>
      <c r="C11" s="346">
        <v>0</v>
      </c>
      <c r="D11" s="346"/>
      <c r="E11" s="346">
        <v>0</v>
      </c>
      <c r="F11" s="346">
        <v>0</v>
      </c>
      <c r="G11" s="149">
        <f t="shared" si="0"/>
        <v>0</v>
      </c>
      <c r="H11" s="149">
        <f t="shared" si="0"/>
        <v>0</v>
      </c>
    </row>
    <row r="12" spans="1:27" s="7" customFormat="1" ht="18" thickTop="1" thickBot="1">
      <c r="A12" s="611" t="s">
        <v>2661</v>
      </c>
      <c r="B12" s="612" t="s">
        <v>2662</v>
      </c>
      <c r="C12" s="346">
        <v>4173</v>
      </c>
      <c r="D12" s="346">
        <v>4407</v>
      </c>
      <c r="E12" s="346">
        <v>0</v>
      </c>
      <c r="F12" s="346">
        <v>0</v>
      </c>
      <c r="G12" s="149">
        <f t="shared" si="0"/>
        <v>4173</v>
      </c>
      <c r="H12" s="149">
        <f t="shared" si="0"/>
        <v>4407</v>
      </c>
    </row>
    <row r="13" spans="1:27" s="7" customFormat="1" ht="34.5" thickTop="1" thickBot="1">
      <c r="A13" s="609" t="s">
        <v>2663</v>
      </c>
      <c r="B13" s="613" t="s">
        <v>2664</v>
      </c>
      <c r="C13" s="346">
        <v>0</v>
      </c>
      <c r="D13" s="346">
        <v>0</v>
      </c>
      <c r="E13" s="346">
        <v>0</v>
      </c>
      <c r="F13" s="346">
        <v>0</v>
      </c>
      <c r="G13" s="149">
        <f t="shared" si="0"/>
        <v>0</v>
      </c>
      <c r="H13" s="149">
        <f t="shared" si="0"/>
        <v>0</v>
      </c>
    </row>
    <row r="14" spans="1:27" s="7" customFormat="1" ht="51" thickTop="1" thickBot="1">
      <c r="A14" s="609" t="s">
        <v>2665</v>
      </c>
      <c r="B14" s="613" t="s">
        <v>2666</v>
      </c>
      <c r="C14" s="346">
        <v>0</v>
      </c>
      <c r="D14" s="346">
        <v>0</v>
      </c>
      <c r="E14" s="346">
        <v>0</v>
      </c>
      <c r="F14" s="346">
        <v>0</v>
      </c>
      <c r="G14" s="149">
        <f t="shared" si="0"/>
        <v>0</v>
      </c>
      <c r="H14" s="149">
        <f t="shared" si="0"/>
        <v>0</v>
      </c>
    </row>
    <row r="15" spans="1:27" s="7" customFormat="1" ht="14.25" thickTop="1" thickBot="1">
      <c r="A15" s="603" t="s">
        <v>2667</v>
      </c>
      <c r="B15" s="605"/>
      <c r="C15" s="614">
        <f>C16+C21+C58</f>
        <v>62988</v>
      </c>
      <c r="D15" s="614">
        <f>D16+D21+D58</f>
        <v>73988</v>
      </c>
      <c r="E15" s="614">
        <f t="shared" ref="E15:F15" si="1">E16+E21+E58+E62</f>
        <v>0</v>
      </c>
      <c r="F15" s="614">
        <f t="shared" si="1"/>
        <v>0</v>
      </c>
      <c r="G15" s="614">
        <f>G16+G21+G58</f>
        <v>62988</v>
      </c>
      <c r="H15" s="614">
        <f>H16+H21+H58</f>
        <v>73988</v>
      </c>
    </row>
    <row r="16" spans="1:27" s="7" customFormat="1" ht="14.25" thickTop="1" thickBot="1">
      <c r="A16" s="762" t="s">
        <v>2668</v>
      </c>
      <c r="B16" s="763"/>
      <c r="C16" s="615">
        <f>SUM(C17:C20)</f>
        <v>6005</v>
      </c>
      <c r="D16" s="615">
        <f>SUM(D17:D20)</f>
        <v>6921</v>
      </c>
      <c r="E16" s="615">
        <f>SUM(E17:E20)</f>
        <v>0</v>
      </c>
      <c r="F16" s="615">
        <f>SUM(F17:F20)</f>
        <v>0</v>
      </c>
      <c r="G16" s="616">
        <f t="shared" ref="G16:H47" si="2">C16+E16</f>
        <v>6005</v>
      </c>
      <c r="H16" s="617">
        <f t="shared" si="2"/>
        <v>6921</v>
      </c>
    </row>
    <row r="17" spans="1:8" s="7" customFormat="1" ht="27" thickTop="1" thickBot="1">
      <c r="A17" s="618" t="s">
        <v>2669</v>
      </c>
      <c r="B17" s="619" t="s">
        <v>2670</v>
      </c>
      <c r="C17" s="346">
        <v>3159</v>
      </c>
      <c r="D17" s="346">
        <v>3654</v>
      </c>
      <c r="E17" s="346">
        <v>0</v>
      </c>
      <c r="F17" s="346">
        <v>0</v>
      </c>
      <c r="G17" s="149">
        <f t="shared" si="2"/>
        <v>3159</v>
      </c>
      <c r="H17" s="129">
        <f t="shared" si="2"/>
        <v>3654</v>
      </c>
    </row>
    <row r="18" spans="1:8" s="7" customFormat="1" ht="14.25" thickTop="1" thickBot="1">
      <c r="A18" s="618" t="s">
        <v>2671</v>
      </c>
      <c r="B18" s="619" t="s">
        <v>2672</v>
      </c>
      <c r="C18" s="346"/>
      <c r="D18" s="346"/>
      <c r="E18" s="346">
        <v>0</v>
      </c>
      <c r="F18" s="346">
        <v>0</v>
      </c>
      <c r="G18" s="149">
        <f t="shared" si="2"/>
        <v>0</v>
      </c>
      <c r="H18" s="129">
        <f t="shared" si="2"/>
        <v>0</v>
      </c>
    </row>
    <row r="19" spans="1:8" s="7" customFormat="1" ht="14.25" thickTop="1" thickBot="1">
      <c r="A19" s="618" t="s">
        <v>2673</v>
      </c>
      <c r="B19" s="619" t="s">
        <v>2674</v>
      </c>
      <c r="C19" s="346">
        <v>2846</v>
      </c>
      <c r="D19" s="346">
        <v>3267</v>
      </c>
      <c r="E19" s="346">
        <v>0</v>
      </c>
      <c r="F19" s="346">
        <v>0</v>
      </c>
      <c r="G19" s="149">
        <f t="shared" si="2"/>
        <v>2846</v>
      </c>
      <c r="H19" s="129">
        <f t="shared" si="2"/>
        <v>3267</v>
      </c>
    </row>
    <row r="20" spans="1:8" s="7" customFormat="1" ht="14.25" thickTop="1" thickBot="1">
      <c r="A20" s="618" t="s">
        <v>2675</v>
      </c>
      <c r="B20" s="619" t="s">
        <v>2676</v>
      </c>
      <c r="C20" s="346">
        <v>0</v>
      </c>
      <c r="D20" s="346"/>
      <c r="E20" s="346">
        <v>0</v>
      </c>
      <c r="F20" s="346">
        <v>0</v>
      </c>
      <c r="G20" s="149">
        <f t="shared" si="2"/>
        <v>0</v>
      </c>
      <c r="H20" s="129">
        <f t="shared" si="2"/>
        <v>0</v>
      </c>
    </row>
    <row r="21" spans="1:8" s="7" customFormat="1" ht="14.25" thickTop="1" thickBot="1">
      <c r="A21" s="762" t="s">
        <v>2677</v>
      </c>
      <c r="B21" s="764"/>
      <c r="C21" s="615">
        <f>SUM(C22:C57)</f>
        <v>53815</v>
      </c>
      <c r="D21" s="615">
        <f>SUM(D22:D57)</f>
        <v>63352</v>
      </c>
      <c r="E21" s="615">
        <f>SUM(E22:E57)</f>
        <v>0</v>
      </c>
      <c r="F21" s="615">
        <f>SUM(F22:F57)</f>
        <v>0</v>
      </c>
      <c r="G21" s="616">
        <f t="shared" si="2"/>
        <v>53815</v>
      </c>
      <c r="H21" s="617">
        <f t="shared" si="2"/>
        <v>63352</v>
      </c>
    </row>
    <row r="22" spans="1:8" s="7" customFormat="1" ht="39.75" thickTop="1" thickBot="1">
      <c r="A22" s="618" t="s">
        <v>2678</v>
      </c>
      <c r="B22" s="619" t="s">
        <v>2679</v>
      </c>
      <c r="C22" s="346"/>
      <c r="D22" s="346"/>
      <c r="E22" s="346">
        <v>0</v>
      </c>
      <c r="F22" s="346">
        <v>0</v>
      </c>
      <c r="G22" s="149">
        <f t="shared" si="2"/>
        <v>0</v>
      </c>
      <c r="H22" s="129">
        <f t="shared" si="2"/>
        <v>0</v>
      </c>
    </row>
    <row r="23" spans="1:8" s="7" customFormat="1" ht="27" thickTop="1" thickBot="1">
      <c r="A23" s="618" t="s">
        <v>2680</v>
      </c>
      <c r="B23" s="619" t="s">
        <v>2681</v>
      </c>
      <c r="C23" s="346">
        <v>2876</v>
      </c>
      <c r="D23" s="346">
        <v>3308</v>
      </c>
      <c r="E23" s="346">
        <v>0</v>
      </c>
      <c r="F23" s="346">
        <v>0</v>
      </c>
      <c r="G23" s="149">
        <f t="shared" si="2"/>
        <v>2876</v>
      </c>
      <c r="H23" s="129">
        <f t="shared" si="2"/>
        <v>3308</v>
      </c>
    </row>
    <row r="24" spans="1:8" s="7" customFormat="1" ht="14.25" thickTop="1" thickBot="1">
      <c r="A24" s="618" t="s">
        <v>2682</v>
      </c>
      <c r="B24" s="619" t="s">
        <v>2683</v>
      </c>
      <c r="C24" s="346">
        <v>3</v>
      </c>
      <c r="D24" s="346">
        <v>7</v>
      </c>
      <c r="E24" s="346">
        <v>0</v>
      </c>
      <c r="F24" s="346">
        <v>0</v>
      </c>
      <c r="G24" s="149">
        <f t="shared" si="2"/>
        <v>3</v>
      </c>
      <c r="H24" s="129">
        <f t="shared" si="2"/>
        <v>7</v>
      </c>
    </row>
    <row r="25" spans="1:8" s="7" customFormat="1" ht="27" thickTop="1" thickBot="1">
      <c r="A25" s="618" t="s">
        <v>2684</v>
      </c>
      <c r="B25" s="619" t="s">
        <v>2685</v>
      </c>
      <c r="C25" s="346">
        <v>2876</v>
      </c>
      <c r="D25" s="346">
        <v>3308</v>
      </c>
      <c r="E25" s="346">
        <v>0</v>
      </c>
      <c r="F25" s="346">
        <v>0</v>
      </c>
      <c r="G25" s="149">
        <f t="shared" si="2"/>
        <v>2876</v>
      </c>
      <c r="H25" s="129">
        <f t="shared" si="2"/>
        <v>3308</v>
      </c>
    </row>
    <row r="26" spans="1:8" s="7" customFormat="1" ht="27" thickTop="1" thickBot="1">
      <c r="A26" s="618" t="s">
        <v>2686</v>
      </c>
      <c r="B26" s="619" t="s">
        <v>2687</v>
      </c>
      <c r="C26" s="346">
        <v>2876</v>
      </c>
      <c r="D26" s="346">
        <v>3308</v>
      </c>
      <c r="E26" s="346">
        <v>0</v>
      </c>
      <c r="F26" s="346">
        <v>0</v>
      </c>
      <c r="G26" s="149">
        <f t="shared" si="2"/>
        <v>2876</v>
      </c>
      <c r="H26" s="129">
        <f t="shared" si="2"/>
        <v>3308</v>
      </c>
    </row>
    <row r="27" spans="1:8" s="7" customFormat="1" ht="14.25" thickTop="1" thickBot="1">
      <c r="A27" s="618" t="s">
        <v>2688</v>
      </c>
      <c r="B27" s="619" t="s">
        <v>2689</v>
      </c>
      <c r="C27" s="346"/>
      <c r="D27" s="346"/>
      <c r="E27" s="346">
        <v>0</v>
      </c>
      <c r="F27" s="346">
        <v>0</v>
      </c>
      <c r="G27" s="149">
        <f t="shared" si="2"/>
        <v>0</v>
      </c>
      <c r="H27" s="129">
        <f t="shared" si="2"/>
        <v>0</v>
      </c>
    </row>
    <row r="28" spans="1:8" s="7" customFormat="1" ht="27" thickTop="1" thickBot="1">
      <c r="A28" s="618" t="s">
        <v>2690</v>
      </c>
      <c r="B28" s="619" t="s">
        <v>2691</v>
      </c>
      <c r="C28" s="346">
        <v>5</v>
      </c>
      <c r="D28" s="346">
        <v>6</v>
      </c>
      <c r="E28" s="346">
        <v>0</v>
      </c>
      <c r="F28" s="346">
        <v>0</v>
      </c>
      <c r="G28" s="149">
        <f t="shared" si="2"/>
        <v>5</v>
      </c>
      <c r="H28" s="129">
        <f t="shared" si="2"/>
        <v>6</v>
      </c>
    </row>
    <row r="29" spans="1:8" s="7" customFormat="1" ht="27" thickTop="1" thickBot="1">
      <c r="A29" s="618" t="s">
        <v>2692</v>
      </c>
      <c r="B29" s="619" t="s">
        <v>2693</v>
      </c>
      <c r="C29" s="346">
        <v>2876</v>
      </c>
      <c r="D29" s="346">
        <v>3307</v>
      </c>
      <c r="E29" s="346">
        <v>0</v>
      </c>
      <c r="F29" s="346">
        <v>0</v>
      </c>
      <c r="G29" s="149">
        <f t="shared" si="2"/>
        <v>2876</v>
      </c>
      <c r="H29" s="129">
        <f t="shared" si="2"/>
        <v>3307</v>
      </c>
    </row>
    <row r="30" spans="1:8" s="7" customFormat="1" ht="27" thickTop="1" thickBot="1">
      <c r="A30" s="618" t="s">
        <v>2694</v>
      </c>
      <c r="B30" s="619" t="s">
        <v>2695</v>
      </c>
      <c r="C30" s="346">
        <v>115</v>
      </c>
      <c r="D30" s="346">
        <v>508</v>
      </c>
      <c r="E30" s="346">
        <v>0</v>
      </c>
      <c r="F30" s="346">
        <v>0</v>
      </c>
      <c r="G30" s="149">
        <f t="shared" si="2"/>
        <v>115</v>
      </c>
      <c r="H30" s="129">
        <f t="shared" si="2"/>
        <v>508</v>
      </c>
    </row>
    <row r="31" spans="1:8" s="7" customFormat="1" ht="14.25" thickTop="1" thickBot="1">
      <c r="A31" s="618" t="s">
        <v>2696</v>
      </c>
      <c r="B31" s="619" t="s">
        <v>2697</v>
      </c>
      <c r="C31" s="346">
        <v>21</v>
      </c>
      <c r="D31" s="346">
        <v>18</v>
      </c>
      <c r="E31" s="346">
        <v>0</v>
      </c>
      <c r="F31" s="346">
        <v>0</v>
      </c>
      <c r="G31" s="149">
        <f t="shared" si="2"/>
        <v>21</v>
      </c>
      <c r="H31" s="129">
        <f t="shared" si="2"/>
        <v>18</v>
      </c>
    </row>
    <row r="32" spans="1:8" s="7" customFormat="1" ht="14.25" thickTop="1" thickBot="1">
      <c r="A32" s="618" t="s">
        <v>2698</v>
      </c>
      <c r="B32" s="619" t="s">
        <v>2699</v>
      </c>
      <c r="C32" s="346"/>
      <c r="D32" s="346"/>
      <c r="E32" s="346">
        <v>0</v>
      </c>
      <c r="F32" s="346">
        <v>0</v>
      </c>
      <c r="G32" s="149">
        <f t="shared" si="2"/>
        <v>0</v>
      </c>
      <c r="H32" s="129">
        <f t="shared" si="2"/>
        <v>0</v>
      </c>
    </row>
    <row r="33" spans="1:8" s="7" customFormat="1" ht="27" thickTop="1" thickBot="1">
      <c r="A33" s="618" t="s">
        <v>2700</v>
      </c>
      <c r="B33" s="619" t="s">
        <v>2701</v>
      </c>
      <c r="C33" s="346">
        <v>2876</v>
      </c>
      <c r="D33" s="346">
        <v>3307</v>
      </c>
      <c r="E33" s="346">
        <v>0</v>
      </c>
      <c r="F33" s="346">
        <v>0</v>
      </c>
      <c r="G33" s="149">
        <f t="shared" si="2"/>
        <v>2876</v>
      </c>
      <c r="H33" s="129">
        <f t="shared" si="2"/>
        <v>3307</v>
      </c>
    </row>
    <row r="34" spans="1:8" s="7" customFormat="1" ht="14.25" thickTop="1" thickBot="1">
      <c r="A34" s="618" t="s">
        <v>2702</v>
      </c>
      <c r="B34" s="619" t="s">
        <v>2703</v>
      </c>
      <c r="C34" s="346">
        <v>2883</v>
      </c>
      <c r="D34" s="346">
        <v>3310</v>
      </c>
      <c r="E34" s="346">
        <v>0</v>
      </c>
      <c r="F34" s="346">
        <v>0</v>
      </c>
      <c r="G34" s="149">
        <f t="shared" si="2"/>
        <v>2883</v>
      </c>
      <c r="H34" s="129">
        <f t="shared" si="2"/>
        <v>3310</v>
      </c>
    </row>
    <row r="35" spans="1:8" s="7" customFormat="1" ht="14.25" thickTop="1" thickBot="1">
      <c r="A35" s="618" t="s">
        <v>2704</v>
      </c>
      <c r="B35" s="619" t="s">
        <v>2705</v>
      </c>
      <c r="C35" s="346">
        <v>2876</v>
      </c>
      <c r="D35" s="346">
        <v>3308</v>
      </c>
      <c r="E35" s="346">
        <v>0</v>
      </c>
      <c r="F35" s="346">
        <v>0</v>
      </c>
      <c r="G35" s="149">
        <f t="shared" si="2"/>
        <v>2876</v>
      </c>
      <c r="H35" s="129">
        <f t="shared" si="2"/>
        <v>3308</v>
      </c>
    </row>
    <row r="36" spans="1:8" s="7" customFormat="1" ht="27" thickTop="1" thickBot="1">
      <c r="A36" s="618" t="s">
        <v>2706</v>
      </c>
      <c r="B36" s="619" t="s">
        <v>2707</v>
      </c>
      <c r="C36" s="346">
        <v>2876</v>
      </c>
      <c r="D36" s="346">
        <v>3312</v>
      </c>
      <c r="E36" s="346">
        <v>0</v>
      </c>
      <c r="F36" s="346">
        <v>0</v>
      </c>
      <c r="G36" s="149">
        <f t="shared" si="2"/>
        <v>2876</v>
      </c>
      <c r="H36" s="129">
        <f t="shared" si="2"/>
        <v>3312</v>
      </c>
    </row>
    <row r="37" spans="1:8" s="7" customFormat="1" ht="27" thickTop="1" thickBot="1">
      <c r="A37" s="618" t="s">
        <v>2708</v>
      </c>
      <c r="B37" s="619" t="s">
        <v>2709</v>
      </c>
      <c r="C37" s="346">
        <v>2875</v>
      </c>
      <c r="D37" s="346">
        <v>3307</v>
      </c>
      <c r="E37" s="346">
        <v>0</v>
      </c>
      <c r="F37" s="346">
        <v>0</v>
      </c>
      <c r="G37" s="149">
        <f t="shared" si="2"/>
        <v>2875</v>
      </c>
      <c r="H37" s="129">
        <f t="shared" si="2"/>
        <v>3307</v>
      </c>
    </row>
    <row r="38" spans="1:8" s="7" customFormat="1" ht="27" thickTop="1" thickBot="1">
      <c r="A38" s="618" t="s">
        <v>2710</v>
      </c>
      <c r="B38" s="619" t="s">
        <v>2711</v>
      </c>
      <c r="C38" s="346">
        <v>105</v>
      </c>
      <c r="D38" s="346">
        <v>92</v>
      </c>
      <c r="E38" s="346">
        <v>0</v>
      </c>
      <c r="F38" s="346">
        <v>0</v>
      </c>
      <c r="G38" s="149">
        <f t="shared" si="2"/>
        <v>105</v>
      </c>
      <c r="H38" s="129">
        <f t="shared" si="2"/>
        <v>92</v>
      </c>
    </row>
    <row r="39" spans="1:8" s="7" customFormat="1" ht="27" thickTop="1" thickBot="1">
      <c r="A39" s="618" t="s">
        <v>2712</v>
      </c>
      <c r="B39" s="619" t="s">
        <v>2713</v>
      </c>
      <c r="C39" s="346">
        <v>105</v>
      </c>
      <c r="D39" s="346">
        <v>90</v>
      </c>
      <c r="E39" s="346">
        <v>0</v>
      </c>
      <c r="F39" s="346">
        <v>0</v>
      </c>
      <c r="G39" s="149">
        <f t="shared" si="2"/>
        <v>105</v>
      </c>
      <c r="H39" s="129">
        <f t="shared" si="2"/>
        <v>90</v>
      </c>
    </row>
    <row r="40" spans="1:8" s="7" customFormat="1" ht="27" thickTop="1" thickBot="1">
      <c r="A40" s="618" t="s">
        <v>2714</v>
      </c>
      <c r="B40" s="619" t="s">
        <v>2715</v>
      </c>
      <c r="C40" s="346"/>
      <c r="D40" s="346"/>
      <c r="E40" s="346">
        <v>0</v>
      </c>
      <c r="F40" s="346">
        <v>0</v>
      </c>
      <c r="G40" s="149">
        <f t="shared" si="2"/>
        <v>0</v>
      </c>
      <c r="H40" s="129">
        <f t="shared" si="2"/>
        <v>0</v>
      </c>
    </row>
    <row r="41" spans="1:8" s="7" customFormat="1" ht="14.25" thickTop="1" thickBot="1">
      <c r="A41" s="618" t="s">
        <v>2716</v>
      </c>
      <c r="B41" s="619" t="s">
        <v>2717</v>
      </c>
      <c r="C41" s="346"/>
      <c r="D41" s="346"/>
      <c r="E41" s="346">
        <v>0</v>
      </c>
      <c r="F41" s="346">
        <v>0</v>
      </c>
      <c r="G41" s="149">
        <f t="shared" si="2"/>
        <v>0</v>
      </c>
      <c r="H41" s="129">
        <f t="shared" si="2"/>
        <v>0</v>
      </c>
    </row>
    <row r="42" spans="1:8" s="7" customFormat="1" ht="14.25" thickTop="1" thickBot="1">
      <c r="A42" s="618" t="s">
        <v>2718</v>
      </c>
      <c r="B42" s="619" t="s">
        <v>2719</v>
      </c>
      <c r="C42" s="346"/>
      <c r="D42" s="346"/>
      <c r="E42" s="346">
        <v>0</v>
      </c>
      <c r="F42" s="346">
        <v>0</v>
      </c>
      <c r="G42" s="149">
        <f t="shared" si="2"/>
        <v>0</v>
      </c>
      <c r="H42" s="129">
        <f t="shared" si="2"/>
        <v>0</v>
      </c>
    </row>
    <row r="43" spans="1:8" s="7" customFormat="1" ht="27" thickTop="1" thickBot="1">
      <c r="A43" s="618" t="s">
        <v>2720</v>
      </c>
      <c r="B43" s="619" t="s">
        <v>2721</v>
      </c>
      <c r="C43" s="346">
        <v>2876</v>
      </c>
      <c r="D43" s="346">
        <v>3312</v>
      </c>
      <c r="E43" s="346">
        <v>0</v>
      </c>
      <c r="F43" s="346">
        <v>0</v>
      </c>
      <c r="G43" s="149">
        <f t="shared" si="2"/>
        <v>2876</v>
      </c>
      <c r="H43" s="129">
        <f t="shared" si="2"/>
        <v>3312</v>
      </c>
    </row>
    <row r="44" spans="1:8" s="7" customFormat="1" ht="14.25" thickTop="1" thickBot="1">
      <c r="A44" s="618" t="s">
        <v>2722</v>
      </c>
      <c r="B44" s="619" t="s">
        <v>2723</v>
      </c>
      <c r="C44" s="346">
        <v>255</v>
      </c>
      <c r="D44" s="346">
        <v>220</v>
      </c>
      <c r="E44" s="346">
        <v>0</v>
      </c>
      <c r="F44" s="346">
        <v>0</v>
      </c>
      <c r="G44" s="149">
        <f t="shared" si="2"/>
        <v>255</v>
      </c>
      <c r="H44" s="129">
        <f t="shared" si="2"/>
        <v>220</v>
      </c>
    </row>
    <row r="45" spans="1:8" s="7" customFormat="1" ht="27" thickTop="1" thickBot="1">
      <c r="A45" s="618" t="s">
        <v>2724</v>
      </c>
      <c r="B45" s="619" t="s">
        <v>2725</v>
      </c>
      <c r="C45" s="346">
        <v>82</v>
      </c>
      <c r="D45" s="346">
        <v>91</v>
      </c>
      <c r="E45" s="346">
        <v>0</v>
      </c>
      <c r="F45" s="346">
        <v>0</v>
      </c>
      <c r="G45" s="149">
        <f t="shared" si="2"/>
        <v>82</v>
      </c>
      <c r="H45" s="129">
        <f t="shared" si="2"/>
        <v>91</v>
      </c>
    </row>
    <row r="46" spans="1:8" s="7" customFormat="1" ht="14.25" thickTop="1" thickBot="1">
      <c r="A46" s="618" t="s">
        <v>2726</v>
      </c>
      <c r="B46" s="619" t="s">
        <v>2727</v>
      </c>
      <c r="C46" s="346">
        <v>2876</v>
      </c>
      <c r="D46" s="346">
        <v>3307</v>
      </c>
      <c r="E46" s="346">
        <v>0</v>
      </c>
      <c r="F46" s="346">
        <v>0</v>
      </c>
      <c r="G46" s="149">
        <f t="shared" si="2"/>
        <v>2876</v>
      </c>
      <c r="H46" s="129">
        <f t="shared" si="2"/>
        <v>3307</v>
      </c>
    </row>
    <row r="47" spans="1:8" s="7" customFormat="1" ht="27" thickTop="1" thickBot="1">
      <c r="A47" s="618" t="s">
        <v>2728</v>
      </c>
      <c r="B47" s="619" t="s">
        <v>2729</v>
      </c>
      <c r="C47" s="346"/>
      <c r="D47" s="346"/>
      <c r="E47" s="346">
        <v>0</v>
      </c>
      <c r="F47" s="346">
        <v>0</v>
      </c>
      <c r="G47" s="149">
        <f t="shared" si="2"/>
        <v>0</v>
      </c>
      <c r="H47" s="129">
        <f t="shared" si="2"/>
        <v>0</v>
      </c>
    </row>
    <row r="48" spans="1:8" s="7" customFormat="1" ht="14.25" thickTop="1" thickBot="1">
      <c r="A48" s="618" t="s">
        <v>2730</v>
      </c>
      <c r="B48" s="619" t="s">
        <v>2731</v>
      </c>
      <c r="C48" s="346">
        <v>268</v>
      </c>
      <c r="D48" s="346">
        <v>263</v>
      </c>
      <c r="E48" s="346">
        <v>0</v>
      </c>
      <c r="F48" s="346">
        <v>0</v>
      </c>
      <c r="G48" s="149">
        <f t="shared" ref="G48:H83" si="3">C48+E48</f>
        <v>268</v>
      </c>
      <c r="H48" s="129">
        <f t="shared" si="3"/>
        <v>263</v>
      </c>
    </row>
    <row r="49" spans="1:8" s="7" customFormat="1" ht="27" thickTop="1" thickBot="1">
      <c r="A49" s="618" t="s">
        <v>2732</v>
      </c>
      <c r="B49" s="619" t="s">
        <v>2733</v>
      </c>
      <c r="C49" s="346"/>
      <c r="D49" s="346"/>
      <c r="E49" s="346">
        <v>0</v>
      </c>
      <c r="F49" s="346">
        <v>0</v>
      </c>
      <c r="G49" s="149">
        <f t="shared" si="3"/>
        <v>0</v>
      </c>
      <c r="H49" s="129">
        <f t="shared" si="3"/>
        <v>0</v>
      </c>
    </row>
    <row r="50" spans="1:8" s="7" customFormat="1" ht="27" thickTop="1" thickBot="1">
      <c r="A50" s="618" t="s">
        <v>2734</v>
      </c>
      <c r="B50" s="619" t="s">
        <v>2735</v>
      </c>
      <c r="C50" s="346">
        <v>2878</v>
      </c>
      <c r="D50" s="346">
        <v>3307</v>
      </c>
      <c r="E50" s="346">
        <v>0</v>
      </c>
      <c r="F50" s="346">
        <v>0</v>
      </c>
      <c r="G50" s="149">
        <f t="shared" si="3"/>
        <v>2878</v>
      </c>
      <c r="H50" s="129">
        <f t="shared" si="3"/>
        <v>3307</v>
      </c>
    </row>
    <row r="51" spans="1:8" s="7" customFormat="1" ht="27" thickTop="1" thickBot="1">
      <c r="A51" s="618" t="s">
        <v>2736</v>
      </c>
      <c r="B51" s="619" t="s">
        <v>2737</v>
      </c>
      <c r="C51" s="346">
        <v>2877</v>
      </c>
      <c r="D51" s="346">
        <v>3312</v>
      </c>
      <c r="E51" s="346">
        <v>0</v>
      </c>
      <c r="F51" s="346">
        <v>0</v>
      </c>
      <c r="G51" s="149">
        <f t="shared" si="3"/>
        <v>2877</v>
      </c>
      <c r="H51" s="129">
        <f t="shared" si="3"/>
        <v>3312</v>
      </c>
    </row>
    <row r="52" spans="1:8" s="7" customFormat="1" ht="27" thickTop="1" thickBot="1">
      <c r="A52" s="618" t="s">
        <v>2738</v>
      </c>
      <c r="B52" s="619" t="s">
        <v>2739</v>
      </c>
      <c r="C52" s="346">
        <v>2876</v>
      </c>
      <c r="D52" s="346">
        <v>3306</v>
      </c>
      <c r="E52" s="346">
        <v>0</v>
      </c>
      <c r="F52" s="346">
        <v>0</v>
      </c>
      <c r="G52" s="149">
        <f t="shared" si="3"/>
        <v>2876</v>
      </c>
      <c r="H52" s="129">
        <f t="shared" si="3"/>
        <v>3306</v>
      </c>
    </row>
    <row r="53" spans="1:8" s="7" customFormat="1" ht="14.25" thickTop="1" thickBot="1">
      <c r="A53" s="618" t="s">
        <v>2740</v>
      </c>
      <c r="B53" s="619" t="s">
        <v>2741</v>
      </c>
      <c r="C53" s="346">
        <v>2875</v>
      </c>
      <c r="D53" s="346">
        <v>3308</v>
      </c>
      <c r="E53" s="346">
        <v>0</v>
      </c>
      <c r="F53" s="346">
        <v>0</v>
      </c>
      <c r="G53" s="149">
        <f t="shared" si="3"/>
        <v>2875</v>
      </c>
      <c r="H53" s="129">
        <f t="shared" si="3"/>
        <v>3308</v>
      </c>
    </row>
    <row r="54" spans="1:8" s="7" customFormat="1" ht="14.25" thickTop="1" thickBot="1">
      <c r="A54" s="618" t="s">
        <v>2742</v>
      </c>
      <c r="B54" s="619" t="s">
        <v>2743</v>
      </c>
      <c r="C54" s="346">
        <v>2876</v>
      </c>
      <c r="D54" s="346">
        <v>3307</v>
      </c>
      <c r="E54" s="346">
        <v>0</v>
      </c>
      <c r="F54" s="346">
        <v>0</v>
      </c>
      <c r="G54" s="149">
        <f t="shared" si="3"/>
        <v>2876</v>
      </c>
      <c r="H54" s="129">
        <f t="shared" si="3"/>
        <v>3307</v>
      </c>
    </row>
    <row r="55" spans="1:8" s="7" customFormat="1" ht="14.25" thickTop="1" thickBot="1">
      <c r="A55" s="618" t="s">
        <v>2744</v>
      </c>
      <c r="B55" s="619" t="s">
        <v>2745</v>
      </c>
      <c r="C55" s="346">
        <v>684</v>
      </c>
      <c r="D55" s="346">
        <v>676</v>
      </c>
      <c r="E55" s="346">
        <v>0</v>
      </c>
      <c r="F55" s="346">
        <v>0</v>
      </c>
      <c r="G55" s="149">
        <f t="shared" si="3"/>
        <v>684</v>
      </c>
      <c r="H55" s="129">
        <f t="shared" si="3"/>
        <v>676</v>
      </c>
    </row>
    <row r="56" spans="1:8" s="7" customFormat="1" ht="14.25" thickTop="1" thickBot="1">
      <c r="A56" s="618" t="s">
        <v>2746</v>
      </c>
      <c r="B56" s="619" t="s">
        <v>2747</v>
      </c>
      <c r="C56" s="346"/>
      <c r="D56" s="346"/>
      <c r="E56" s="346">
        <v>0</v>
      </c>
      <c r="F56" s="346">
        <v>0</v>
      </c>
      <c r="G56" s="149">
        <f t="shared" si="3"/>
        <v>0</v>
      </c>
      <c r="H56" s="129">
        <f t="shared" si="3"/>
        <v>0</v>
      </c>
    </row>
    <row r="57" spans="1:8" s="7" customFormat="1" ht="14.25" thickTop="1" thickBot="1">
      <c r="A57" s="618" t="s">
        <v>2748</v>
      </c>
      <c r="B57" s="619" t="s">
        <v>2749</v>
      </c>
      <c r="C57" s="346">
        <v>6148</v>
      </c>
      <c r="D57" s="620">
        <v>8447</v>
      </c>
      <c r="E57" s="346">
        <v>0</v>
      </c>
      <c r="F57" s="346">
        <v>0</v>
      </c>
      <c r="G57" s="149">
        <f t="shared" si="3"/>
        <v>6148</v>
      </c>
      <c r="H57" s="129">
        <f t="shared" si="3"/>
        <v>8447</v>
      </c>
    </row>
    <row r="58" spans="1:8" s="7" customFormat="1" ht="14.25" thickTop="1" thickBot="1">
      <c r="A58" s="765" t="s">
        <v>2750</v>
      </c>
      <c r="B58" s="766"/>
      <c r="C58" s="615">
        <f>SUM(C59:C61)</f>
        <v>3168</v>
      </c>
      <c r="D58" s="615">
        <f>SUM(D59:D61)</f>
        <v>3715</v>
      </c>
      <c r="E58" s="615">
        <f>SUM(E59:E61)</f>
        <v>0</v>
      </c>
      <c r="F58" s="615">
        <f>SUM(F59:F61)</f>
        <v>0</v>
      </c>
      <c r="G58" s="616">
        <f t="shared" si="3"/>
        <v>3168</v>
      </c>
      <c r="H58" s="617">
        <f t="shared" si="3"/>
        <v>3715</v>
      </c>
    </row>
    <row r="59" spans="1:8" s="7" customFormat="1" ht="14.25" thickTop="1" thickBot="1">
      <c r="A59" s="618" t="s">
        <v>2751</v>
      </c>
      <c r="B59" s="619" t="s">
        <v>2752</v>
      </c>
      <c r="C59" s="346">
        <v>3168</v>
      </c>
      <c r="D59" s="346">
        <v>3715</v>
      </c>
      <c r="E59" s="346">
        <v>0</v>
      </c>
      <c r="F59" s="346">
        <v>0</v>
      </c>
      <c r="G59" s="149">
        <f t="shared" si="3"/>
        <v>3168</v>
      </c>
      <c r="H59" s="129">
        <f t="shared" si="3"/>
        <v>3715</v>
      </c>
    </row>
    <row r="60" spans="1:8" s="7" customFormat="1" ht="14.25" thickTop="1" thickBot="1">
      <c r="A60" s="618" t="s">
        <v>2753</v>
      </c>
      <c r="B60" s="619" t="s">
        <v>2754</v>
      </c>
      <c r="C60" s="346"/>
      <c r="D60" s="346">
        <v>0</v>
      </c>
      <c r="E60" s="346">
        <v>0</v>
      </c>
      <c r="F60" s="346">
        <v>0</v>
      </c>
      <c r="G60" s="149">
        <f t="shared" si="3"/>
        <v>0</v>
      </c>
      <c r="H60" s="129">
        <f t="shared" si="3"/>
        <v>0</v>
      </c>
    </row>
    <row r="61" spans="1:8" s="7" customFormat="1" ht="14.25" thickTop="1" thickBot="1">
      <c r="A61" s="618" t="s">
        <v>2755</v>
      </c>
      <c r="B61" s="619" t="s">
        <v>2756</v>
      </c>
      <c r="C61" s="346"/>
      <c r="D61" s="346">
        <v>0</v>
      </c>
      <c r="E61" s="346">
        <v>0</v>
      </c>
      <c r="F61" s="346">
        <v>0</v>
      </c>
      <c r="G61" s="149">
        <f t="shared" si="3"/>
        <v>0</v>
      </c>
      <c r="H61" s="129">
        <f t="shared" si="3"/>
        <v>0</v>
      </c>
    </row>
    <row r="62" spans="1:8" s="7" customFormat="1" ht="14.25" thickTop="1" thickBot="1">
      <c r="A62" s="767" t="s">
        <v>2757</v>
      </c>
      <c r="B62" s="768"/>
      <c r="C62" s="615">
        <f>SUM(C63:C83)</f>
        <v>2278</v>
      </c>
      <c r="D62" s="615">
        <f>SUM(D63:D83)</f>
        <v>2264</v>
      </c>
      <c r="E62" s="615">
        <f>SUM(E63:E83)</f>
        <v>0</v>
      </c>
      <c r="F62" s="615">
        <f>SUM(F63:F83)</f>
        <v>0</v>
      </c>
      <c r="G62" s="616">
        <f t="shared" si="3"/>
        <v>2278</v>
      </c>
      <c r="H62" s="617">
        <f t="shared" si="3"/>
        <v>2264</v>
      </c>
    </row>
    <row r="63" spans="1:8" s="7" customFormat="1" ht="14.25" thickTop="1" thickBot="1">
      <c r="A63" s="618" t="s">
        <v>2661</v>
      </c>
      <c r="B63" s="619" t="s">
        <v>2662</v>
      </c>
      <c r="C63" s="346"/>
      <c r="D63" s="346">
        <v>0</v>
      </c>
      <c r="E63" s="346">
        <v>0</v>
      </c>
      <c r="F63" s="346">
        <v>0</v>
      </c>
      <c r="G63" s="149">
        <f t="shared" si="3"/>
        <v>0</v>
      </c>
      <c r="H63" s="129">
        <f t="shared" si="3"/>
        <v>0</v>
      </c>
    </row>
    <row r="64" spans="1:8" s="7" customFormat="1" ht="39.75" thickTop="1" thickBot="1">
      <c r="A64" s="618" t="s">
        <v>2678</v>
      </c>
      <c r="B64" s="619" t="s">
        <v>2679</v>
      </c>
      <c r="C64" s="346"/>
      <c r="D64" s="346">
        <v>0</v>
      </c>
      <c r="E64" s="346">
        <v>0</v>
      </c>
      <c r="F64" s="346">
        <v>0</v>
      </c>
      <c r="G64" s="149">
        <f t="shared" si="3"/>
        <v>0</v>
      </c>
      <c r="H64" s="129">
        <f t="shared" si="3"/>
        <v>0</v>
      </c>
    </row>
    <row r="65" spans="1:8" s="7" customFormat="1" ht="27" thickTop="1" thickBot="1">
      <c r="A65" s="618" t="s">
        <v>2758</v>
      </c>
      <c r="B65" s="619" t="s">
        <v>2759</v>
      </c>
      <c r="C65" s="346"/>
      <c r="D65" s="346">
        <v>0</v>
      </c>
      <c r="E65" s="346">
        <v>0</v>
      </c>
      <c r="F65" s="346">
        <v>0</v>
      </c>
      <c r="G65" s="149">
        <f t="shared" si="3"/>
        <v>0</v>
      </c>
      <c r="H65" s="129">
        <f t="shared" si="3"/>
        <v>0</v>
      </c>
    </row>
    <row r="66" spans="1:8" s="7" customFormat="1" ht="14.25" thickTop="1" thickBot="1">
      <c r="A66" s="618" t="s">
        <v>2760</v>
      </c>
      <c r="B66" s="619" t="s">
        <v>2761</v>
      </c>
      <c r="C66" s="346"/>
      <c r="D66" s="346">
        <v>0</v>
      </c>
      <c r="E66" s="346">
        <v>0</v>
      </c>
      <c r="F66" s="346">
        <v>0</v>
      </c>
      <c r="G66" s="149">
        <f t="shared" si="3"/>
        <v>0</v>
      </c>
      <c r="H66" s="129">
        <f t="shared" si="3"/>
        <v>0</v>
      </c>
    </row>
    <row r="67" spans="1:8" s="7" customFormat="1" ht="14.25" thickTop="1" thickBot="1">
      <c r="A67" s="618" t="s">
        <v>2762</v>
      </c>
      <c r="B67" s="619" t="s">
        <v>2763</v>
      </c>
      <c r="C67" s="346">
        <v>135</v>
      </c>
      <c r="D67" s="346">
        <v>178</v>
      </c>
      <c r="E67" s="129"/>
      <c r="F67" s="129"/>
      <c r="G67" s="149">
        <f t="shared" si="3"/>
        <v>135</v>
      </c>
      <c r="H67" s="129">
        <f t="shared" si="3"/>
        <v>178</v>
      </c>
    </row>
    <row r="68" spans="1:8" s="7" customFormat="1" ht="27" thickTop="1" thickBot="1">
      <c r="A68" s="618" t="s">
        <v>2764</v>
      </c>
      <c r="B68" s="619" t="s">
        <v>2765</v>
      </c>
      <c r="C68" s="346"/>
      <c r="D68" s="346"/>
      <c r="E68" s="346">
        <v>0</v>
      </c>
      <c r="F68" s="346">
        <v>0</v>
      </c>
      <c r="G68" s="149">
        <f t="shared" si="3"/>
        <v>0</v>
      </c>
      <c r="H68" s="129">
        <f t="shared" si="3"/>
        <v>0</v>
      </c>
    </row>
    <row r="69" spans="1:8" s="7" customFormat="1" ht="14.25" thickTop="1" thickBot="1">
      <c r="A69" s="618" t="s">
        <v>2766</v>
      </c>
      <c r="B69" s="619" t="s">
        <v>2767</v>
      </c>
      <c r="C69" s="346">
        <v>4</v>
      </c>
      <c r="D69" s="346"/>
      <c r="E69" s="346">
        <v>0</v>
      </c>
      <c r="F69" s="346">
        <v>0</v>
      </c>
      <c r="G69" s="149">
        <f t="shared" si="3"/>
        <v>4</v>
      </c>
      <c r="H69" s="129">
        <f t="shared" si="3"/>
        <v>0</v>
      </c>
    </row>
    <row r="70" spans="1:8" s="7" customFormat="1" ht="14.25" thickTop="1" thickBot="1">
      <c r="A70" s="618" t="s">
        <v>2768</v>
      </c>
      <c r="B70" s="621" t="s">
        <v>2769</v>
      </c>
      <c r="C70" s="346">
        <v>432</v>
      </c>
      <c r="D70" s="346">
        <v>388</v>
      </c>
      <c r="E70" s="346">
        <v>0</v>
      </c>
      <c r="F70" s="346">
        <v>0</v>
      </c>
      <c r="G70" s="149">
        <f t="shared" si="3"/>
        <v>432</v>
      </c>
      <c r="H70" s="129">
        <f t="shared" si="3"/>
        <v>388</v>
      </c>
    </row>
    <row r="71" spans="1:8" s="7" customFormat="1" ht="14.25" thickTop="1" thickBot="1">
      <c r="A71" s="618" t="s">
        <v>2770</v>
      </c>
      <c r="B71" s="619" t="s">
        <v>2771</v>
      </c>
      <c r="C71" s="346"/>
      <c r="D71" s="346"/>
      <c r="E71" s="346">
        <v>0</v>
      </c>
      <c r="F71" s="346">
        <v>0</v>
      </c>
      <c r="G71" s="149">
        <f t="shared" si="3"/>
        <v>0</v>
      </c>
      <c r="H71" s="129">
        <f t="shared" si="3"/>
        <v>0</v>
      </c>
    </row>
    <row r="72" spans="1:8" s="7" customFormat="1" ht="27" thickTop="1" thickBot="1">
      <c r="A72" s="618" t="s">
        <v>2772</v>
      </c>
      <c r="B72" s="619" t="s">
        <v>2773</v>
      </c>
      <c r="C72" s="346">
        <v>569</v>
      </c>
      <c r="D72" s="346">
        <v>566</v>
      </c>
      <c r="E72" s="346">
        <v>0</v>
      </c>
      <c r="F72" s="346">
        <v>0</v>
      </c>
      <c r="G72" s="149">
        <f t="shared" si="3"/>
        <v>569</v>
      </c>
      <c r="H72" s="129">
        <f t="shared" si="3"/>
        <v>566</v>
      </c>
    </row>
    <row r="73" spans="1:8" s="7" customFormat="1" ht="27" thickTop="1" thickBot="1">
      <c r="A73" s="618" t="s">
        <v>2774</v>
      </c>
      <c r="B73" s="619" t="s">
        <v>2775</v>
      </c>
      <c r="C73" s="346"/>
      <c r="D73" s="346"/>
      <c r="E73" s="346">
        <v>0</v>
      </c>
      <c r="F73" s="346">
        <v>0</v>
      </c>
      <c r="G73" s="149">
        <f t="shared" si="3"/>
        <v>0</v>
      </c>
      <c r="H73" s="129">
        <f t="shared" si="3"/>
        <v>0</v>
      </c>
    </row>
    <row r="74" spans="1:8" s="7" customFormat="1" ht="27" thickTop="1" thickBot="1">
      <c r="A74" s="618" t="s">
        <v>2776</v>
      </c>
      <c r="B74" s="619" t="s">
        <v>2777</v>
      </c>
      <c r="C74" s="346">
        <v>569</v>
      </c>
      <c r="D74" s="346">
        <v>566</v>
      </c>
      <c r="E74" s="346">
        <v>0</v>
      </c>
      <c r="F74" s="346">
        <v>0</v>
      </c>
      <c r="G74" s="149">
        <f t="shared" si="3"/>
        <v>569</v>
      </c>
      <c r="H74" s="129">
        <f t="shared" si="3"/>
        <v>566</v>
      </c>
    </row>
    <row r="75" spans="1:8" s="7" customFormat="1" ht="27" thickTop="1" thickBot="1">
      <c r="A75" s="618" t="s">
        <v>2778</v>
      </c>
      <c r="B75" s="619" t="s">
        <v>2779</v>
      </c>
      <c r="C75" s="346"/>
      <c r="D75" s="346"/>
      <c r="E75" s="346">
        <v>0</v>
      </c>
      <c r="F75" s="346">
        <v>0</v>
      </c>
      <c r="G75" s="149">
        <f t="shared" si="3"/>
        <v>0</v>
      </c>
      <c r="H75" s="129">
        <f t="shared" si="3"/>
        <v>0</v>
      </c>
    </row>
    <row r="76" spans="1:8" s="7" customFormat="1" ht="14.25" thickTop="1" thickBot="1">
      <c r="A76" s="618" t="s">
        <v>2780</v>
      </c>
      <c r="B76" s="619" t="s">
        <v>2781</v>
      </c>
      <c r="C76" s="346">
        <v>569</v>
      </c>
      <c r="D76" s="346">
        <v>566</v>
      </c>
      <c r="E76" s="346">
        <v>0</v>
      </c>
      <c r="F76" s="346">
        <v>0</v>
      </c>
      <c r="G76" s="149">
        <f t="shared" si="3"/>
        <v>569</v>
      </c>
      <c r="H76" s="129">
        <f t="shared" si="3"/>
        <v>566</v>
      </c>
    </row>
    <row r="77" spans="1:8" s="7" customFormat="1" ht="27" thickTop="1" thickBot="1">
      <c r="A77" s="618" t="s">
        <v>2782</v>
      </c>
      <c r="B77" s="619" t="s">
        <v>2783</v>
      </c>
      <c r="C77" s="346">
        <v>0</v>
      </c>
      <c r="D77" s="346"/>
      <c r="E77" s="346">
        <v>0</v>
      </c>
      <c r="F77" s="346">
        <v>0</v>
      </c>
      <c r="G77" s="149">
        <f t="shared" si="3"/>
        <v>0</v>
      </c>
      <c r="H77" s="129">
        <f t="shared" si="3"/>
        <v>0</v>
      </c>
    </row>
    <row r="78" spans="1:8" s="7" customFormat="1" ht="27" thickTop="1" thickBot="1">
      <c r="A78" s="618" t="s">
        <v>2784</v>
      </c>
      <c r="B78" s="619" t="s">
        <v>2785</v>
      </c>
      <c r="C78" s="346"/>
      <c r="D78" s="346"/>
      <c r="E78" s="346">
        <v>0</v>
      </c>
      <c r="F78" s="346">
        <v>0</v>
      </c>
      <c r="G78" s="149">
        <f t="shared" si="3"/>
        <v>0</v>
      </c>
      <c r="H78" s="129">
        <f t="shared" si="3"/>
        <v>0</v>
      </c>
    </row>
    <row r="79" spans="1:8" s="7" customFormat="1" ht="14.25" thickTop="1" thickBot="1">
      <c r="A79" s="618" t="s">
        <v>2786</v>
      </c>
      <c r="B79" s="619" t="s">
        <v>2787</v>
      </c>
      <c r="C79" s="346"/>
      <c r="D79" s="346"/>
      <c r="E79" s="346">
        <v>0</v>
      </c>
      <c r="F79" s="346">
        <v>0</v>
      </c>
      <c r="G79" s="149">
        <f t="shared" si="3"/>
        <v>0</v>
      </c>
      <c r="H79" s="129">
        <f t="shared" si="3"/>
        <v>0</v>
      </c>
    </row>
    <row r="80" spans="1:8" s="7" customFormat="1" ht="27" thickTop="1" thickBot="1">
      <c r="A80" s="618" t="s">
        <v>2788</v>
      </c>
      <c r="B80" s="619" t="s">
        <v>2789</v>
      </c>
      <c r="C80" s="346"/>
      <c r="D80" s="346"/>
      <c r="E80" s="346">
        <v>0</v>
      </c>
      <c r="F80" s="346">
        <v>0</v>
      </c>
      <c r="G80" s="149">
        <f t="shared" si="3"/>
        <v>0</v>
      </c>
      <c r="H80" s="129">
        <f t="shared" si="3"/>
        <v>0</v>
      </c>
    </row>
    <row r="81" spans="1:9" s="7" customFormat="1" ht="39.75" thickTop="1" thickBot="1">
      <c r="A81" s="618" t="s">
        <v>2790</v>
      </c>
      <c r="B81" s="619" t="s">
        <v>2791</v>
      </c>
      <c r="C81" s="346"/>
      <c r="D81" s="346"/>
      <c r="E81" s="346">
        <v>0</v>
      </c>
      <c r="F81" s="346">
        <v>0</v>
      </c>
      <c r="G81" s="149">
        <f t="shared" si="3"/>
        <v>0</v>
      </c>
      <c r="H81" s="129">
        <f t="shared" si="3"/>
        <v>0</v>
      </c>
    </row>
    <row r="82" spans="1:9" s="7" customFormat="1" ht="27" thickTop="1" thickBot="1">
      <c r="A82" s="618" t="s">
        <v>2792</v>
      </c>
      <c r="B82" s="619" t="s">
        <v>2793</v>
      </c>
      <c r="C82" s="346"/>
      <c r="D82" s="346"/>
      <c r="E82" s="346">
        <v>0</v>
      </c>
      <c r="F82" s="346">
        <v>0</v>
      </c>
      <c r="G82" s="149">
        <f t="shared" si="3"/>
        <v>0</v>
      </c>
      <c r="H82" s="129">
        <f t="shared" si="3"/>
        <v>0</v>
      </c>
    </row>
    <row r="83" spans="1:9" s="7" customFormat="1" ht="26.25" thickTop="1">
      <c r="A83" s="618" t="s">
        <v>2794</v>
      </c>
      <c r="B83" s="619" t="s">
        <v>2795</v>
      </c>
      <c r="C83" s="346"/>
      <c r="D83" s="346"/>
      <c r="E83" s="346">
        <v>0</v>
      </c>
      <c r="F83" s="346">
        <v>0</v>
      </c>
      <c r="G83" s="149">
        <f t="shared" si="3"/>
        <v>0</v>
      </c>
      <c r="H83" s="129">
        <f t="shared" si="3"/>
        <v>0</v>
      </c>
    </row>
    <row r="84" spans="1:9" s="7" customFormat="1" ht="10.5" customHeight="1">
      <c r="A84" s="346"/>
      <c r="B84" s="129"/>
      <c r="C84" s="127"/>
      <c r="D84" s="127"/>
      <c r="E84" s="129"/>
      <c r="F84" s="129"/>
      <c r="G84" s="133"/>
      <c r="H84" s="129"/>
    </row>
    <row r="85" spans="1:9" s="7" customFormat="1" ht="10.5" customHeight="1">
      <c r="A85" s="617" t="s">
        <v>2796</v>
      </c>
      <c r="B85" s="622"/>
      <c r="C85" s="622">
        <v>2470</v>
      </c>
      <c r="D85" s="622">
        <v>2677</v>
      </c>
      <c r="E85" s="622">
        <v>0</v>
      </c>
      <c r="F85" s="622">
        <v>0</v>
      </c>
      <c r="G85" s="622">
        <v>2470</v>
      </c>
      <c r="H85" s="622">
        <v>2677</v>
      </c>
      <c r="I85" s="623">
        <f t="shared" ref="I85:I91" si="4">H85/G85</f>
        <v>1.0838056680161943</v>
      </c>
    </row>
    <row r="86" spans="1:9" s="7" customFormat="1" ht="10.5" customHeight="1">
      <c r="A86" s="760" t="s">
        <v>2797</v>
      </c>
      <c r="B86" s="761"/>
      <c r="C86" s="617">
        <v>5490</v>
      </c>
      <c r="D86" s="622">
        <v>5701</v>
      </c>
      <c r="E86" s="617">
        <v>0</v>
      </c>
      <c r="F86" s="617">
        <v>0</v>
      </c>
      <c r="G86" s="617">
        <v>5490</v>
      </c>
      <c r="H86" s="622">
        <v>5701</v>
      </c>
      <c r="I86" s="623">
        <f t="shared" si="4"/>
        <v>1.0384335154826958</v>
      </c>
    </row>
    <row r="87" spans="1:9" s="7" customFormat="1" ht="10.5" customHeight="1">
      <c r="A87" s="760" t="s">
        <v>2798</v>
      </c>
      <c r="B87" s="761"/>
      <c r="C87" s="617">
        <v>65266</v>
      </c>
      <c r="D87" s="617">
        <v>76252</v>
      </c>
      <c r="E87" s="617">
        <f>E8+E10+E15</f>
        <v>0</v>
      </c>
      <c r="F87" s="617">
        <f>F8+F10+F15</f>
        <v>0</v>
      </c>
      <c r="G87" s="617">
        <v>65266</v>
      </c>
      <c r="H87" s="617">
        <v>76252</v>
      </c>
      <c r="I87" s="623">
        <f t="shared" si="4"/>
        <v>1.1683265406183925</v>
      </c>
    </row>
    <row r="88" spans="1:9" ht="10.5" customHeight="1">
      <c r="I88" s="623" t="e">
        <f t="shared" si="4"/>
        <v>#DIV/0!</v>
      </c>
    </row>
    <row r="89" spans="1:9" ht="10.5" customHeight="1">
      <c r="I89" s="623" t="e">
        <f t="shared" si="4"/>
        <v>#DIV/0!</v>
      </c>
    </row>
    <row r="90" spans="1:9" ht="15.95" customHeight="1">
      <c r="I90" s="623" t="e">
        <f t="shared" si="4"/>
        <v>#DIV/0!</v>
      </c>
    </row>
    <row r="91" spans="1:9" ht="15.95" customHeight="1">
      <c r="C91" s="147">
        <f t="shared" ref="C91:H91" si="5">C16+C21+C58+C62</f>
        <v>65266</v>
      </c>
      <c r="D91" s="147">
        <f t="shared" si="5"/>
        <v>76252</v>
      </c>
      <c r="E91" s="147">
        <f t="shared" si="5"/>
        <v>0</v>
      </c>
      <c r="F91" s="147">
        <f t="shared" si="5"/>
        <v>0</v>
      </c>
      <c r="G91" s="147">
        <f t="shared" si="5"/>
        <v>65266</v>
      </c>
      <c r="H91" s="147">
        <f t="shared" si="5"/>
        <v>76252</v>
      </c>
      <c r="I91" s="623">
        <f t="shared" si="4"/>
        <v>1.1683265406183925</v>
      </c>
    </row>
    <row r="92" spans="1:9" ht="15.95" customHeight="1"/>
    <row r="93" spans="1:9" ht="15.95" customHeight="1"/>
    <row r="94" spans="1:9" ht="15.95" customHeight="1"/>
    <row r="95" spans="1:9" ht="15.95" customHeight="1"/>
    <row r="96" spans="1:9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</sheetData>
  <mergeCells count="12">
    <mergeCell ref="E6:F6"/>
    <mergeCell ref="G6:H6"/>
    <mergeCell ref="A87:B87"/>
    <mergeCell ref="C2:D2"/>
    <mergeCell ref="A6:A7"/>
    <mergeCell ref="B6:B7"/>
    <mergeCell ref="C6:D6"/>
    <mergeCell ref="A16:B16"/>
    <mergeCell ref="A21:B21"/>
    <mergeCell ref="A58:B58"/>
    <mergeCell ref="A62:B62"/>
    <mergeCell ref="A86:B86"/>
  </mergeCells>
  <printOptions horizontalCentered="1"/>
  <pageMargins left="0.74803149606299213" right="0.74803149606299213" top="0.59055118110236227" bottom="0.59055118110236227" header="0.51181102362204722" footer="0.51181102362204722"/>
  <pageSetup paperSize="9" scale="94" orientation="landscape" r:id="rId1"/>
  <headerFooter alignWithMargins="0">
    <oddFooter>&amp;R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B19"/>
  <sheetViews>
    <sheetView view="pageBreakPreview" zoomScaleNormal="100" zoomScaleSheetLayoutView="100" workbookViewId="0">
      <selection activeCell="AD16" sqref="AD16"/>
    </sheetView>
  </sheetViews>
  <sheetFormatPr defaultRowHeight="12.75"/>
  <cols>
    <col min="1" max="1" width="9.85546875" customWidth="1"/>
    <col min="2" max="2" width="27.28515625" customWidth="1"/>
    <col min="3" max="3" width="12.28515625" customWidth="1"/>
    <col min="4" max="4" width="5.5703125" customWidth="1"/>
    <col min="5" max="5" width="5.140625" customWidth="1"/>
    <col min="6" max="10" width="5.28515625" customWidth="1"/>
    <col min="11" max="11" width="5.85546875" customWidth="1"/>
    <col min="12" max="12" width="6.140625" customWidth="1"/>
    <col min="13" max="13" width="5.28515625" customWidth="1"/>
    <col min="14" max="14" width="4.85546875" customWidth="1"/>
    <col min="15" max="15" width="6.28515625" bestFit="1" customWidth="1"/>
    <col min="16" max="16" width="5.5703125" customWidth="1"/>
    <col min="17" max="17" width="5.28515625" customWidth="1"/>
    <col min="18" max="22" width="5.5703125" customWidth="1"/>
    <col min="23" max="23" width="6.28515625" bestFit="1" customWidth="1"/>
    <col min="24" max="24" width="5.5703125" customWidth="1"/>
    <col min="25" max="25" width="6.140625" bestFit="1" customWidth="1"/>
    <col min="26" max="26" width="5.7109375" customWidth="1"/>
    <col min="27" max="27" width="8.5703125" customWidth="1"/>
    <col min="28" max="28" width="7.28515625" customWidth="1"/>
  </cols>
  <sheetData>
    <row r="1" spans="1:28">
      <c r="A1" s="202"/>
      <c r="B1" s="203" t="s">
        <v>165</v>
      </c>
      <c r="C1" s="194" t="str">
        <f>Kadar.ode.!C1</f>
        <v>Институт за ментално здравље</v>
      </c>
      <c r="D1" s="198"/>
      <c r="E1" s="198"/>
      <c r="F1" s="200"/>
      <c r="G1" s="271"/>
      <c r="H1" s="271"/>
      <c r="I1" s="271"/>
      <c r="J1" s="27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2"/>
    </row>
    <row r="2" spans="1:28">
      <c r="A2" s="202"/>
      <c r="B2" s="203" t="s">
        <v>166</v>
      </c>
      <c r="C2" s="194">
        <f>Kadar.ode.!C2</f>
        <v>7041357</v>
      </c>
      <c r="D2" s="198"/>
      <c r="E2" s="198"/>
      <c r="F2" s="200"/>
      <c r="G2" s="271"/>
      <c r="H2" s="271"/>
      <c r="I2" s="271"/>
      <c r="J2" s="27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</row>
    <row r="3" spans="1:28">
      <c r="A3" s="202"/>
      <c r="B3" s="203"/>
      <c r="C3" s="194"/>
      <c r="D3" s="198"/>
      <c r="E3" s="198"/>
      <c r="F3" s="200"/>
      <c r="G3" s="271"/>
      <c r="H3" s="271"/>
      <c r="I3" s="271"/>
      <c r="J3" s="27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</row>
    <row r="4" spans="1:28" ht="14.25">
      <c r="A4" s="202"/>
      <c r="B4" s="203" t="s">
        <v>167</v>
      </c>
      <c r="C4" s="195" t="s">
        <v>136</v>
      </c>
      <c r="D4" s="199"/>
      <c r="E4" s="199"/>
      <c r="F4" s="201"/>
      <c r="G4" s="272"/>
      <c r="H4" s="272"/>
      <c r="I4" s="272"/>
      <c r="J4" s="272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77"/>
      <c r="AB4" s="114"/>
    </row>
    <row r="5" spans="1:28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14"/>
      <c r="AB5" s="114"/>
    </row>
    <row r="6" spans="1:28" ht="12.75" customHeight="1">
      <c r="A6" s="700" t="s">
        <v>53</v>
      </c>
      <c r="B6" s="700" t="s">
        <v>297</v>
      </c>
      <c r="C6" s="776" t="s">
        <v>263</v>
      </c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6" t="s">
        <v>264</v>
      </c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0" t="s">
        <v>265</v>
      </c>
      <c r="AB6" s="770" t="s">
        <v>220</v>
      </c>
    </row>
    <row r="7" spans="1:28" ht="18.75" customHeight="1" thickBot="1">
      <c r="A7" s="701"/>
      <c r="B7" s="701"/>
      <c r="C7" s="773" t="s">
        <v>324</v>
      </c>
      <c r="D7" s="774"/>
      <c r="E7" s="774"/>
      <c r="F7" s="774"/>
      <c r="G7" s="773" t="s">
        <v>1764</v>
      </c>
      <c r="H7" s="774"/>
      <c r="I7" s="774"/>
      <c r="J7" s="775"/>
      <c r="K7" s="773" t="s">
        <v>1776</v>
      </c>
      <c r="L7" s="774"/>
      <c r="M7" s="774"/>
      <c r="N7" s="775"/>
      <c r="O7" s="773" t="s">
        <v>324</v>
      </c>
      <c r="P7" s="774"/>
      <c r="Q7" s="774"/>
      <c r="R7" s="774"/>
      <c r="S7" s="773" t="s">
        <v>1764</v>
      </c>
      <c r="T7" s="774"/>
      <c r="U7" s="774"/>
      <c r="V7" s="775"/>
      <c r="W7" s="773" t="s">
        <v>1776</v>
      </c>
      <c r="X7" s="774"/>
      <c r="Y7" s="774"/>
      <c r="Z7" s="775"/>
      <c r="AA7" s="771"/>
      <c r="AB7" s="771"/>
    </row>
    <row r="8" spans="1:28" ht="24" thickTop="1" thickBot="1">
      <c r="A8" s="276"/>
      <c r="B8" s="164"/>
      <c r="C8" s="210" t="s">
        <v>88</v>
      </c>
      <c r="D8" s="210" t="s">
        <v>111</v>
      </c>
      <c r="E8" s="210" t="s">
        <v>110</v>
      </c>
      <c r="F8" s="210" t="s">
        <v>109</v>
      </c>
      <c r="G8" s="210" t="s">
        <v>88</v>
      </c>
      <c r="H8" s="210" t="s">
        <v>111</v>
      </c>
      <c r="I8" s="210" t="s">
        <v>110</v>
      </c>
      <c r="J8" s="210" t="s">
        <v>109</v>
      </c>
      <c r="K8" s="210" t="s">
        <v>88</v>
      </c>
      <c r="L8" s="210" t="s">
        <v>111</v>
      </c>
      <c r="M8" s="210" t="s">
        <v>110</v>
      </c>
      <c r="N8" s="210" t="s">
        <v>109</v>
      </c>
      <c r="O8" s="210" t="s">
        <v>88</v>
      </c>
      <c r="P8" s="210" t="s">
        <v>111</v>
      </c>
      <c r="Q8" s="210" t="s">
        <v>110</v>
      </c>
      <c r="R8" s="210" t="s">
        <v>109</v>
      </c>
      <c r="S8" s="210" t="s">
        <v>88</v>
      </c>
      <c r="T8" s="210" t="s">
        <v>111</v>
      </c>
      <c r="U8" s="210" t="s">
        <v>110</v>
      </c>
      <c r="V8" s="210" t="s">
        <v>109</v>
      </c>
      <c r="W8" s="210" t="s">
        <v>88</v>
      </c>
      <c r="X8" s="210" t="s">
        <v>111</v>
      </c>
      <c r="Y8" s="210" t="s">
        <v>110</v>
      </c>
      <c r="Z8" s="210" t="s">
        <v>109</v>
      </c>
      <c r="AA8" s="772"/>
      <c r="AB8" s="772"/>
    </row>
    <row r="9" spans="1:28" ht="13.5" customHeight="1" thickTop="1">
      <c r="A9" s="248" t="s">
        <v>152</v>
      </c>
      <c r="B9" s="25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95"/>
      <c r="AA9" s="106"/>
      <c r="AB9" s="277"/>
    </row>
    <row r="10" spans="1:28">
      <c r="A10" s="168" t="s">
        <v>153</v>
      </c>
      <c r="B10" s="168" t="s">
        <v>154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20"/>
      <c r="AA10" s="104"/>
      <c r="AB10" s="278"/>
    </row>
    <row r="11" spans="1:28" ht="25.5">
      <c r="A11" s="168" t="s">
        <v>153</v>
      </c>
      <c r="B11" s="168" t="s">
        <v>155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80"/>
      <c r="AA11" s="103"/>
      <c r="AB11" s="278"/>
    </row>
    <row r="12" spans="1:28">
      <c r="A12" s="168" t="s">
        <v>156</v>
      </c>
      <c r="B12" s="168" t="s">
        <v>157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20"/>
      <c r="AA12" s="104"/>
      <c r="AB12" s="278"/>
    </row>
    <row r="13" spans="1:28">
      <c r="A13" s="166" t="s">
        <v>158</v>
      </c>
      <c r="B13" s="181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95"/>
      <c r="AA13" s="106"/>
      <c r="AB13" s="277"/>
    </row>
    <row r="14" spans="1:28" ht="38.25">
      <c r="A14" s="168" t="s">
        <v>159</v>
      </c>
      <c r="B14" s="168" t="s">
        <v>259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20"/>
      <c r="AA14" s="104"/>
      <c r="AB14" s="278"/>
    </row>
    <row r="15" spans="1:28" ht="25.5">
      <c r="A15" s="168" t="s">
        <v>159</v>
      </c>
      <c r="B15" s="168" t="s">
        <v>260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20"/>
      <c r="AA15" s="104"/>
      <c r="AB15" s="278"/>
    </row>
    <row r="16" spans="1:28" ht="51">
      <c r="A16" s="168" t="s">
        <v>160</v>
      </c>
      <c r="B16" s="168" t="s">
        <v>261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95"/>
      <c r="AA16" s="106"/>
      <c r="AB16" s="277"/>
    </row>
    <row r="17" spans="1:28">
      <c r="A17" s="169" t="s">
        <v>262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2"/>
      <c r="AA17" s="165"/>
      <c r="AB17" s="279"/>
    </row>
    <row r="18" spans="1:28">
      <c r="A18" s="173" t="s">
        <v>161</v>
      </c>
      <c r="B18" s="165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5"/>
      <c r="AA18" s="176"/>
      <c r="AB18" s="280"/>
    </row>
    <row r="19" spans="1:28">
      <c r="A19" s="769" t="s">
        <v>88</v>
      </c>
      <c r="B19" s="714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281"/>
      <c r="AA19" s="282"/>
      <c r="AB19" s="283"/>
    </row>
  </sheetData>
  <mergeCells count="13">
    <mergeCell ref="A19:B19"/>
    <mergeCell ref="A6:A7"/>
    <mergeCell ref="B6:B7"/>
    <mergeCell ref="AB6:AB8"/>
    <mergeCell ref="C7:F7"/>
    <mergeCell ref="K7:N7"/>
    <mergeCell ref="O7:R7"/>
    <mergeCell ref="W7:Z7"/>
    <mergeCell ref="C6:N6"/>
    <mergeCell ref="O6:Z6"/>
    <mergeCell ref="AA6:AA8"/>
    <mergeCell ref="G7:J7"/>
    <mergeCell ref="S7:V7"/>
  </mergeCells>
  <phoneticPr fontId="12" type="noConversion"/>
  <pageMargins left="0.23622047244094499" right="0.23622047244094499" top="0.35433070866141703" bottom="0.35433070866141703" header="0.31496062992126" footer="0.31496062992126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Normal="100" workbookViewId="0">
      <selection activeCell="G57" sqref="G57"/>
    </sheetView>
  </sheetViews>
  <sheetFormatPr defaultRowHeight="12.75"/>
  <cols>
    <col min="1" max="1" width="9" style="8" bestFit="1" customWidth="1"/>
    <col min="2" max="2" width="43.140625" style="8" customWidth="1"/>
    <col min="3" max="3" width="11.28515625" style="8" customWidth="1"/>
    <col min="4" max="4" width="11.28515625" style="8" bestFit="1" customWidth="1"/>
    <col min="5" max="5" width="8.140625" style="8" customWidth="1"/>
    <col min="6" max="6" width="8" style="8" bestFit="1" customWidth="1"/>
    <col min="7" max="8" width="8" style="8" customWidth="1"/>
    <col min="9" max="13" width="8" style="8" bestFit="1" customWidth="1"/>
    <col min="14" max="15" width="8" style="9" bestFit="1" customWidth="1"/>
    <col min="16" max="17" width="8" style="8" bestFit="1" customWidth="1"/>
    <col min="18" max="19" width="8" style="9" bestFit="1" customWidth="1"/>
    <col min="20" max="16384" width="9.140625" style="9"/>
  </cols>
  <sheetData>
    <row r="1" spans="1:20" s="31" customFormat="1" ht="15.75">
      <c r="A1" s="202"/>
      <c r="B1" s="203" t="s">
        <v>165</v>
      </c>
      <c r="C1" s="194" t="str">
        <f>Kadar.ode.!C1</f>
        <v>Институт за ментално здравље</v>
      </c>
      <c r="D1" s="198"/>
      <c r="E1" s="198"/>
      <c r="F1" s="198"/>
      <c r="G1" s="198"/>
      <c r="H1" s="198"/>
      <c r="I1" s="198"/>
      <c r="J1" s="200"/>
      <c r="R1" s="13"/>
      <c r="S1" s="13"/>
      <c r="T1" s="33"/>
    </row>
    <row r="2" spans="1:20" s="31" customFormat="1" ht="15.75">
      <c r="A2" s="202"/>
      <c r="B2" s="203" t="s">
        <v>166</v>
      </c>
      <c r="C2" s="194">
        <f>Kadar.ode.!C2</f>
        <v>7041357</v>
      </c>
      <c r="D2" s="198"/>
      <c r="E2" s="198"/>
      <c r="F2" s="198"/>
      <c r="G2" s="198"/>
      <c r="H2" s="198"/>
      <c r="I2" s="198"/>
      <c r="J2" s="200"/>
      <c r="R2" s="13"/>
      <c r="S2" s="13"/>
      <c r="T2" s="33"/>
    </row>
    <row r="3" spans="1:20" s="31" customFormat="1" ht="15.75">
      <c r="A3" s="202"/>
      <c r="B3" s="203"/>
      <c r="C3" s="194"/>
      <c r="D3" s="198"/>
      <c r="E3" s="198"/>
      <c r="F3" s="198"/>
      <c r="G3" s="198"/>
      <c r="H3" s="198"/>
      <c r="I3" s="198"/>
      <c r="J3" s="200"/>
      <c r="R3" s="13"/>
      <c r="S3" s="13"/>
      <c r="T3" s="33"/>
    </row>
    <row r="4" spans="1:20" s="31" customFormat="1" ht="15.75">
      <c r="A4" s="202"/>
      <c r="B4" s="203" t="s">
        <v>167</v>
      </c>
      <c r="C4" s="195" t="s">
        <v>258</v>
      </c>
      <c r="D4" s="199"/>
      <c r="E4" s="199"/>
      <c r="F4" s="199"/>
      <c r="G4" s="199"/>
      <c r="H4" s="199"/>
      <c r="I4" s="199"/>
      <c r="J4" s="201"/>
      <c r="R4" s="13"/>
      <c r="S4" s="13"/>
    </row>
    <row r="5" spans="1:20" s="31" customFormat="1" ht="15.75">
      <c r="A5" s="34"/>
      <c r="B5" s="34"/>
      <c r="C5" s="34"/>
      <c r="D5" s="34"/>
      <c r="E5" s="34"/>
      <c r="F5" s="34"/>
      <c r="G5" s="34"/>
      <c r="H5" s="34"/>
      <c r="I5" s="34"/>
      <c r="J5" s="30"/>
      <c r="K5" s="30"/>
      <c r="L5" s="30"/>
      <c r="M5" s="30"/>
      <c r="P5" s="30"/>
      <c r="Q5" s="30"/>
      <c r="R5" s="13"/>
      <c r="S5" s="13"/>
    </row>
    <row r="6" spans="1:20" s="31" customFormat="1" ht="12.75" customHeight="1">
      <c r="A6" s="785" t="s">
        <v>53</v>
      </c>
      <c r="B6" s="786" t="s">
        <v>212</v>
      </c>
      <c r="C6" s="786" t="s">
        <v>298</v>
      </c>
      <c r="D6" s="784" t="s">
        <v>266</v>
      </c>
      <c r="E6" s="787" t="s">
        <v>88</v>
      </c>
      <c r="F6" s="787"/>
      <c r="G6" s="787"/>
      <c r="H6" s="787"/>
      <c r="I6" s="787"/>
      <c r="J6" s="787"/>
    </row>
    <row r="7" spans="1:20" s="35" customFormat="1" ht="12.75" customHeight="1">
      <c r="A7" s="785"/>
      <c r="B7" s="786"/>
      <c r="C7" s="786"/>
      <c r="D7" s="784"/>
      <c r="E7" s="788" t="s">
        <v>324</v>
      </c>
      <c r="F7" s="789"/>
      <c r="G7" s="788" t="s">
        <v>1765</v>
      </c>
      <c r="H7" s="789"/>
      <c r="I7" s="788" t="s">
        <v>1775</v>
      </c>
      <c r="J7" s="789"/>
    </row>
    <row r="8" spans="1:20" s="35" customFormat="1" ht="22.5">
      <c r="A8" s="785"/>
      <c r="B8" s="786"/>
      <c r="C8" s="786"/>
      <c r="D8" s="784"/>
      <c r="E8" s="150" t="s">
        <v>13</v>
      </c>
      <c r="F8" s="150" t="s">
        <v>50</v>
      </c>
      <c r="G8" s="339" t="s">
        <v>13</v>
      </c>
      <c r="H8" s="339" t="s">
        <v>50</v>
      </c>
      <c r="I8" s="150" t="s">
        <v>13</v>
      </c>
      <c r="J8" s="150" t="s">
        <v>50</v>
      </c>
    </row>
    <row r="9" spans="1:20" s="35" customFormat="1" ht="25.5" customHeight="1">
      <c r="A9" s="286"/>
      <c r="B9" s="778" t="s">
        <v>311</v>
      </c>
      <c r="C9" s="779"/>
      <c r="D9" s="779"/>
      <c r="E9" s="779"/>
      <c r="F9" s="779"/>
      <c r="G9" s="779"/>
      <c r="H9" s="779"/>
      <c r="I9" s="779"/>
      <c r="J9" s="780"/>
    </row>
    <row r="10" spans="1:20" s="11" customFormat="1">
      <c r="A10" s="151">
        <v>540100</v>
      </c>
      <c r="B10" s="211" t="s">
        <v>224</v>
      </c>
      <c r="C10" s="151" t="s">
        <v>225</v>
      </c>
      <c r="D10" s="152">
        <v>11.2</v>
      </c>
      <c r="E10" s="126"/>
      <c r="F10" s="126">
        <f t="shared" ref="F10:F36" si="0">D10*E10</f>
        <v>0</v>
      </c>
      <c r="G10" s="126"/>
      <c r="H10" s="126">
        <f>+D10*G10</f>
        <v>0</v>
      </c>
      <c r="I10" s="126"/>
      <c r="J10" s="126"/>
    </row>
    <row r="11" spans="1:20" s="11" customFormat="1">
      <c r="A11" s="151">
        <v>540101</v>
      </c>
      <c r="B11" s="211" t="s">
        <v>226</v>
      </c>
      <c r="C11" s="151" t="s">
        <v>225</v>
      </c>
      <c r="D11" s="152">
        <v>13.72</v>
      </c>
      <c r="E11" s="126"/>
      <c r="F11" s="126">
        <f t="shared" si="0"/>
        <v>0</v>
      </c>
      <c r="G11" s="126"/>
      <c r="H11" s="126">
        <f t="shared" ref="H11:H36" si="1">+D11*G11</f>
        <v>0</v>
      </c>
      <c r="I11" s="126"/>
      <c r="J11" s="126"/>
    </row>
    <row r="12" spans="1:20" s="11" customFormat="1">
      <c r="A12" s="151">
        <v>540102</v>
      </c>
      <c r="B12" s="211" t="s">
        <v>227</v>
      </c>
      <c r="C12" s="151" t="s">
        <v>225</v>
      </c>
      <c r="D12" s="152">
        <v>17.190000000000001</v>
      </c>
      <c r="E12" s="126"/>
      <c r="F12" s="126">
        <f t="shared" si="0"/>
        <v>0</v>
      </c>
      <c r="G12" s="126"/>
      <c r="H12" s="126">
        <f t="shared" si="1"/>
        <v>0</v>
      </c>
      <c r="I12" s="126"/>
      <c r="J12" s="126"/>
    </row>
    <row r="13" spans="1:20" s="11" customFormat="1">
      <c r="A13" s="151">
        <v>540103</v>
      </c>
      <c r="B13" s="211" t="s">
        <v>228</v>
      </c>
      <c r="C13" s="151" t="s">
        <v>225</v>
      </c>
      <c r="D13" s="152">
        <v>14.17</v>
      </c>
      <c r="E13" s="126"/>
      <c r="F13" s="126">
        <f t="shared" si="0"/>
        <v>0</v>
      </c>
      <c r="G13" s="126"/>
      <c r="H13" s="126">
        <f t="shared" si="1"/>
        <v>0</v>
      </c>
      <c r="I13" s="126"/>
      <c r="J13" s="126"/>
    </row>
    <row r="14" spans="1:20" s="11" customFormat="1">
      <c r="A14" s="151">
        <v>540104</v>
      </c>
      <c r="B14" s="211" t="s">
        <v>229</v>
      </c>
      <c r="C14" s="151" t="s">
        <v>225</v>
      </c>
      <c r="D14" s="152">
        <v>11.46</v>
      </c>
      <c r="E14" s="126"/>
      <c r="F14" s="126">
        <f t="shared" si="0"/>
        <v>0</v>
      </c>
      <c r="G14" s="126"/>
      <c r="H14" s="126">
        <f t="shared" si="1"/>
        <v>0</v>
      </c>
      <c r="I14" s="126"/>
      <c r="J14" s="126"/>
    </row>
    <row r="15" spans="1:20" s="11" customFormat="1" ht="22.5">
      <c r="A15" s="151">
        <v>540105</v>
      </c>
      <c r="B15" s="211" t="s">
        <v>230</v>
      </c>
      <c r="C15" s="151" t="s">
        <v>225</v>
      </c>
      <c r="D15" s="152">
        <v>12.08</v>
      </c>
      <c r="E15" s="126"/>
      <c r="F15" s="126">
        <f t="shared" si="0"/>
        <v>0</v>
      </c>
      <c r="G15" s="126"/>
      <c r="H15" s="126">
        <f t="shared" si="1"/>
        <v>0</v>
      </c>
      <c r="I15" s="126"/>
      <c r="J15" s="126"/>
    </row>
    <row r="16" spans="1:20" s="11" customFormat="1">
      <c r="A16" s="151">
        <v>560100</v>
      </c>
      <c r="B16" s="211" t="s">
        <v>231</v>
      </c>
      <c r="C16" s="151" t="s">
        <v>225</v>
      </c>
      <c r="D16" s="152">
        <v>11.2</v>
      </c>
      <c r="E16" s="126"/>
      <c r="F16" s="126">
        <f t="shared" si="0"/>
        <v>0</v>
      </c>
      <c r="G16" s="126"/>
      <c r="H16" s="126">
        <f t="shared" si="1"/>
        <v>0</v>
      </c>
      <c r="I16" s="126"/>
      <c r="J16" s="126"/>
    </row>
    <row r="17" spans="1:10" s="11" customFormat="1" ht="22.5">
      <c r="A17" s="151">
        <v>560101</v>
      </c>
      <c r="B17" s="211" t="s">
        <v>232</v>
      </c>
      <c r="C17" s="151" t="s">
        <v>225</v>
      </c>
      <c r="D17" s="152" t="s">
        <v>233</v>
      </c>
      <c r="E17" s="126"/>
      <c r="F17" s="126" t="e">
        <f t="shared" si="0"/>
        <v>#VALUE!</v>
      </c>
      <c r="G17" s="126"/>
      <c r="H17" s="126" t="e">
        <f t="shared" si="1"/>
        <v>#VALUE!</v>
      </c>
      <c r="I17" s="126"/>
      <c r="J17" s="126"/>
    </row>
    <row r="18" spans="1:10" s="11" customFormat="1">
      <c r="A18" s="151">
        <v>560200</v>
      </c>
      <c r="B18" s="211" t="s">
        <v>234</v>
      </c>
      <c r="C18" s="151" t="s">
        <v>225</v>
      </c>
      <c r="D18" s="152">
        <v>17.27</v>
      </c>
      <c r="E18" s="126"/>
      <c r="F18" s="126">
        <f t="shared" si="0"/>
        <v>0</v>
      </c>
      <c r="G18" s="126"/>
      <c r="H18" s="126">
        <f t="shared" si="1"/>
        <v>0</v>
      </c>
      <c r="I18" s="126"/>
      <c r="J18" s="126"/>
    </row>
    <row r="19" spans="1:10" s="11" customFormat="1">
      <c r="A19" s="151">
        <v>560800</v>
      </c>
      <c r="B19" s="211" t="s">
        <v>235</v>
      </c>
      <c r="C19" s="151" t="s">
        <v>225</v>
      </c>
      <c r="D19" s="152">
        <v>18.78</v>
      </c>
      <c r="E19" s="126"/>
      <c r="F19" s="126">
        <f t="shared" si="0"/>
        <v>0</v>
      </c>
      <c r="G19" s="126"/>
      <c r="H19" s="126">
        <f t="shared" si="1"/>
        <v>0</v>
      </c>
      <c r="I19" s="126"/>
      <c r="J19" s="126"/>
    </row>
    <row r="20" spans="1:10" s="11" customFormat="1">
      <c r="A20" s="151">
        <v>560300</v>
      </c>
      <c r="B20" s="211" t="s">
        <v>236</v>
      </c>
      <c r="C20" s="151" t="s">
        <v>225</v>
      </c>
      <c r="D20" s="152">
        <v>12.08</v>
      </c>
      <c r="E20" s="126"/>
      <c r="F20" s="126">
        <f t="shared" si="0"/>
        <v>0</v>
      </c>
      <c r="G20" s="126"/>
      <c r="H20" s="126">
        <f t="shared" si="1"/>
        <v>0</v>
      </c>
      <c r="I20" s="126"/>
      <c r="J20" s="126"/>
    </row>
    <row r="21" spans="1:10" s="11" customFormat="1">
      <c r="A21" s="151">
        <v>560102</v>
      </c>
      <c r="B21" s="211" t="s">
        <v>237</v>
      </c>
      <c r="C21" s="151" t="s">
        <v>225</v>
      </c>
      <c r="D21" s="152">
        <v>19.89</v>
      </c>
      <c r="E21" s="126"/>
      <c r="F21" s="126">
        <f t="shared" si="0"/>
        <v>0</v>
      </c>
      <c r="G21" s="126"/>
      <c r="H21" s="126">
        <f t="shared" si="1"/>
        <v>0</v>
      </c>
      <c r="I21" s="126"/>
      <c r="J21" s="126"/>
    </row>
    <row r="22" spans="1:10" s="11" customFormat="1" ht="22.5">
      <c r="A22" s="151">
        <v>560301</v>
      </c>
      <c r="B22" s="211" t="s">
        <v>238</v>
      </c>
      <c r="C22" s="151" t="s">
        <v>225</v>
      </c>
      <c r="D22" s="152">
        <v>13.31</v>
      </c>
      <c r="E22" s="126"/>
      <c r="F22" s="126">
        <f t="shared" si="0"/>
        <v>0</v>
      </c>
      <c r="G22" s="126"/>
      <c r="H22" s="126">
        <f t="shared" si="1"/>
        <v>0</v>
      </c>
      <c r="I22" s="126"/>
      <c r="J22" s="126"/>
    </row>
    <row r="23" spans="1:10" s="11" customFormat="1" ht="22.5">
      <c r="A23" s="151">
        <v>510110</v>
      </c>
      <c r="B23" s="211" t="s">
        <v>239</v>
      </c>
      <c r="C23" s="151" t="s">
        <v>52</v>
      </c>
      <c r="D23" s="152" t="s">
        <v>240</v>
      </c>
      <c r="E23" s="126"/>
      <c r="F23" s="126" t="e">
        <f t="shared" si="0"/>
        <v>#VALUE!</v>
      </c>
      <c r="G23" s="126"/>
      <c r="H23" s="126" t="e">
        <f t="shared" si="1"/>
        <v>#VALUE!</v>
      </c>
      <c r="I23" s="126"/>
      <c r="J23" s="126"/>
    </row>
    <row r="24" spans="1:10" s="11" customFormat="1" ht="22.5">
      <c r="A24" s="151">
        <v>510200</v>
      </c>
      <c r="B24" s="211" t="s">
        <v>241</v>
      </c>
      <c r="C24" s="151" t="s">
        <v>225</v>
      </c>
      <c r="D24" s="152" t="s">
        <v>242</v>
      </c>
      <c r="E24" s="126"/>
      <c r="F24" s="126" t="e">
        <f t="shared" si="0"/>
        <v>#VALUE!</v>
      </c>
      <c r="G24" s="126"/>
      <c r="H24" s="126" t="e">
        <f t="shared" si="1"/>
        <v>#VALUE!</v>
      </c>
      <c r="I24" s="126"/>
      <c r="J24" s="126"/>
    </row>
    <row r="25" spans="1:10" s="11" customFormat="1" ht="22.5">
      <c r="A25" s="151">
        <v>510299</v>
      </c>
      <c r="B25" s="211" t="s">
        <v>243</v>
      </c>
      <c r="C25" s="151" t="s">
        <v>225</v>
      </c>
      <c r="D25" s="152" t="s">
        <v>244</v>
      </c>
      <c r="E25" s="126"/>
      <c r="F25" s="126" t="e">
        <f t="shared" si="0"/>
        <v>#VALUE!</v>
      </c>
      <c r="G25" s="126"/>
      <c r="H25" s="126" t="e">
        <f t="shared" si="1"/>
        <v>#VALUE!</v>
      </c>
      <c r="I25" s="126"/>
      <c r="J25" s="126"/>
    </row>
    <row r="26" spans="1:10" s="11" customFormat="1" ht="22.5">
      <c r="A26" s="151">
        <v>510500</v>
      </c>
      <c r="B26" s="211" t="s">
        <v>245</v>
      </c>
      <c r="C26" s="151" t="s">
        <v>52</v>
      </c>
      <c r="D26" s="152" t="s">
        <v>246</v>
      </c>
      <c r="E26" s="126"/>
      <c r="F26" s="126" t="e">
        <f t="shared" si="0"/>
        <v>#VALUE!</v>
      </c>
      <c r="G26" s="126"/>
      <c r="H26" s="126" t="e">
        <f t="shared" si="1"/>
        <v>#VALUE!</v>
      </c>
      <c r="I26" s="126"/>
      <c r="J26" s="126"/>
    </row>
    <row r="27" spans="1:10" s="11" customFormat="1">
      <c r="A27" s="151">
        <v>520100</v>
      </c>
      <c r="B27" s="211" t="s">
        <v>247</v>
      </c>
      <c r="C27" s="151" t="s">
        <v>225</v>
      </c>
      <c r="D27" s="152">
        <v>10.66</v>
      </c>
      <c r="E27" s="126"/>
      <c r="F27" s="126">
        <f t="shared" si="0"/>
        <v>0</v>
      </c>
      <c r="G27" s="126"/>
      <c r="H27" s="126">
        <f t="shared" si="1"/>
        <v>0</v>
      </c>
      <c r="I27" s="126"/>
      <c r="J27" s="126"/>
    </row>
    <row r="28" spans="1:10" s="11" customFormat="1">
      <c r="A28" s="151">
        <v>520101</v>
      </c>
      <c r="B28" s="211" t="s">
        <v>248</v>
      </c>
      <c r="C28" s="151" t="s">
        <v>225</v>
      </c>
      <c r="D28" s="152">
        <v>20.02</v>
      </c>
      <c r="E28" s="126"/>
      <c r="F28" s="126">
        <f t="shared" si="0"/>
        <v>0</v>
      </c>
      <c r="G28" s="126"/>
      <c r="H28" s="126">
        <f t="shared" si="1"/>
        <v>0</v>
      </c>
      <c r="I28" s="126"/>
      <c r="J28" s="126"/>
    </row>
    <row r="29" spans="1:10" s="11" customFormat="1">
      <c r="A29" s="151">
        <v>520102</v>
      </c>
      <c r="B29" s="211" t="s">
        <v>249</v>
      </c>
      <c r="C29" s="151" t="s">
        <v>225</v>
      </c>
      <c r="D29" s="152">
        <v>17.690000000000001</v>
      </c>
      <c r="E29" s="126"/>
      <c r="F29" s="126">
        <f t="shared" si="0"/>
        <v>0</v>
      </c>
      <c r="G29" s="126"/>
      <c r="H29" s="126">
        <f t="shared" si="1"/>
        <v>0</v>
      </c>
      <c r="I29" s="126"/>
      <c r="J29" s="126"/>
    </row>
    <row r="30" spans="1:10" s="11" customFormat="1">
      <c r="A30" s="151">
        <v>521000</v>
      </c>
      <c r="B30" s="211" t="s">
        <v>250</v>
      </c>
      <c r="C30" s="151" t="s">
        <v>52</v>
      </c>
      <c r="D30" s="153">
        <v>2950.57</v>
      </c>
      <c r="E30" s="126"/>
      <c r="F30" s="126">
        <f t="shared" si="0"/>
        <v>0</v>
      </c>
      <c r="G30" s="126"/>
      <c r="H30" s="126">
        <f t="shared" si="1"/>
        <v>0</v>
      </c>
      <c r="I30" s="126"/>
      <c r="J30" s="126"/>
    </row>
    <row r="31" spans="1:10" s="11" customFormat="1">
      <c r="A31" s="151">
        <v>510000</v>
      </c>
      <c r="B31" s="211" t="s">
        <v>251</v>
      </c>
      <c r="C31" s="151" t="s">
        <v>52</v>
      </c>
      <c r="D31" s="153">
        <v>7928.48</v>
      </c>
      <c r="E31" s="126"/>
      <c r="F31" s="126">
        <f t="shared" si="0"/>
        <v>0</v>
      </c>
      <c r="G31" s="126"/>
      <c r="H31" s="126">
        <f t="shared" si="1"/>
        <v>0</v>
      </c>
      <c r="I31" s="126"/>
      <c r="J31" s="126"/>
    </row>
    <row r="32" spans="1:10" s="11" customFormat="1" ht="22.5">
      <c r="A32" s="151">
        <v>570100</v>
      </c>
      <c r="B32" s="211" t="s">
        <v>252</v>
      </c>
      <c r="C32" s="151" t="s">
        <v>52</v>
      </c>
      <c r="D32" s="152" t="s">
        <v>253</v>
      </c>
      <c r="E32" s="126"/>
      <c r="F32" s="126" t="e">
        <f t="shared" si="0"/>
        <v>#VALUE!</v>
      </c>
      <c r="G32" s="126"/>
      <c r="H32" s="126" t="e">
        <f t="shared" si="1"/>
        <v>#VALUE!</v>
      </c>
      <c r="I32" s="126"/>
      <c r="J32" s="126"/>
    </row>
    <row r="33" spans="1:17" s="11" customFormat="1">
      <c r="A33" s="151">
        <v>580100</v>
      </c>
      <c r="B33" s="211" t="s">
        <v>254</v>
      </c>
      <c r="C33" s="151" t="s">
        <v>225</v>
      </c>
      <c r="D33" s="152">
        <v>13.31</v>
      </c>
      <c r="E33" s="126"/>
      <c r="F33" s="126">
        <f t="shared" si="0"/>
        <v>0</v>
      </c>
      <c r="G33" s="126"/>
      <c r="H33" s="126">
        <f t="shared" si="1"/>
        <v>0</v>
      </c>
      <c r="I33" s="126"/>
      <c r="J33" s="126"/>
    </row>
    <row r="34" spans="1:17" s="11" customFormat="1">
      <c r="A34" s="151">
        <v>580101</v>
      </c>
      <c r="B34" s="211" t="s">
        <v>255</v>
      </c>
      <c r="C34" s="151" t="s">
        <v>225</v>
      </c>
      <c r="D34" s="152">
        <v>10.23</v>
      </c>
      <c r="E34" s="126"/>
      <c r="F34" s="126">
        <f t="shared" si="0"/>
        <v>0</v>
      </c>
      <c r="G34" s="126"/>
      <c r="H34" s="126">
        <f t="shared" si="1"/>
        <v>0</v>
      </c>
      <c r="I34" s="126"/>
      <c r="J34" s="126"/>
    </row>
    <row r="35" spans="1:17" s="11" customFormat="1">
      <c r="A35" s="151">
        <v>580102</v>
      </c>
      <c r="B35" s="211" t="s">
        <v>256</v>
      </c>
      <c r="C35" s="151" t="s">
        <v>225</v>
      </c>
      <c r="D35" s="152">
        <v>12.99</v>
      </c>
      <c r="E35" s="126"/>
      <c r="F35" s="126">
        <f t="shared" si="0"/>
        <v>0</v>
      </c>
      <c r="G35" s="126"/>
      <c r="H35" s="126">
        <f t="shared" si="1"/>
        <v>0</v>
      </c>
      <c r="I35" s="126"/>
      <c r="J35" s="126"/>
    </row>
    <row r="36" spans="1:17" s="11" customFormat="1" ht="22.5">
      <c r="A36" s="151">
        <v>590100</v>
      </c>
      <c r="B36" s="211" t="s">
        <v>257</v>
      </c>
      <c r="C36" s="151" t="s">
        <v>225</v>
      </c>
      <c r="D36" s="152">
        <v>26.6</v>
      </c>
      <c r="E36" s="126"/>
      <c r="F36" s="126">
        <f t="shared" si="0"/>
        <v>0</v>
      </c>
      <c r="G36" s="126"/>
      <c r="H36" s="126">
        <f t="shared" si="1"/>
        <v>0</v>
      </c>
      <c r="I36" s="126"/>
      <c r="J36" s="126"/>
    </row>
    <row r="37" spans="1:17" s="11" customFormat="1" ht="32.25" customHeight="1">
      <c r="A37" s="286"/>
      <c r="B37" s="781" t="s">
        <v>312</v>
      </c>
      <c r="C37" s="782"/>
      <c r="D37" s="782"/>
      <c r="E37" s="782"/>
      <c r="F37" s="782"/>
      <c r="G37" s="782"/>
      <c r="H37" s="782"/>
      <c r="I37" s="782"/>
      <c r="J37" s="783"/>
    </row>
    <row r="38" spans="1:17">
      <c r="A38" s="151">
        <v>590101</v>
      </c>
      <c r="B38" s="211" t="s">
        <v>224</v>
      </c>
      <c r="C38" s="151" t="s">
        <v>225</v>
      </c>
      <c r="D38" s="152">
        <v>6.38</v>
      </c>
      <c r="E38" s="287"/>
      <c r="F38" s="126">
        <f t="shared" ref="F38:F64" si="2">D38*E38</f>
        <v>0</v>
      </c>
      <c r="G38" s="126"/>
      <c r="H38" s="126">
        <f t="shared" ref="H38:H64" si="3">+D38*G38</f>
        <v>0</v>
      </c>
      <c r="I38" s="287"/>
      <c r="J38" s="126"/>
      <c r="K38" s="10"/>
      <c r="L38" s="9"/>
      <c r="M38" s="9"/>
      <c r="P38" s="9"/>
      <c r="Q38" s="9"/>
    </row>
    <row r="39" spans="1:17">
      <c r="A39" s="151">
        <v>590102</v>
      </c>
      <c r="B39" s="211" t="s">
        <v>226</v>
      </c>
      <c r="C39" s="151" t="s">
        <v>225</v>
      </c>
      <c r="D39" s="152">
        <v>7.82</v>
      </c>
      <c r="E39" s="287"/>
      <c r="F39" s="126">
        <f t="shared" si="2"/>
        <v>0</v>
      </c>
      <c r="G39" s="126"/>
      <c r="H39" s="126">
        <f t="shared" si="3"/>
        <v>0</v>
      </c>
      <c r="I39" s="287"/>
      <c r="J39" s="126"/>
      <c r="K39" s="12"/>
    </row>
    <row r="40" spans="1:17">
      <c r="A40" s="151">
        <v>590103</v>
      </c>
      <c r="B40" s="211" t="s">
        <v>227</v>
      </c>
      <c r="C40" s="151" t="s">
        <v>225</v>
      </c>
      <c r="D40" s="152">
        <v>9.8000000000000007</v>
      </c>
      <c r="E40" s="287"/>
      <c r="F40" s="126">
        <f t="shared" si="2"/>
        <v>0</v>
      </c>
      <c r="G40" s="126"/>
      <c r="H40" s="126">
        <f t="shared" si="3"/>
        <v>0</v>
      </c>
      <c r="I40" s="287"/>
      <c r="J40" s="126"/>
      <c r="K40" s="12"/>
    </row>
    <row r="41" spans="1:17">
      <c r="A41" s="151">
        <v>590104</v>
      </c>
      <c r="B41" s="211" t="s">
        <v>228</v>
      </c>
      <c r="C41" s="151" t="s">
        <v>225</v>
      </c>
      <c r="D41" s="152">
        <v>8.08</v>
      </c>
      <c r="E41" s="288"/>
      <c r="F41" s="126">
        <f t="shared" si="2"/>
        <v>0</v>
      </c>
      <c r="G41" s="126"/>
      <c r="H41" s="126">
        <f t="shared" si="3"/>
        <v>0</v>
      </c>
      <c r="I41" s="288"/>
      <c r="J41" s="126"/>
    </row>
    <row r="42" spans="1:17">
      <c r="A42" s="151">
        <v>590105</v>
      </c>
      <c r="B42" s="211" t="s">
        <v>229</v>
      </c>
      <c r="C42" s="151" t="s">
        <v>225</v>
      </c>
      <c r="D42" s="152">
        <v>6.53</v>
      </c>
      <c r="E42" s="288"/>
      <c r="F42" s="126">
        <f t="shared" si="2"/>
        <v>0</v>
      </c>
      <c r="G42" s="126"/>
      <c r="H42" s="126">
        <f t="shared" si="3"/>
        <v>0</v>
      </c>
      <c r="I42" s="288"/>
      <c r="J42" s="126"/>
    </row>
    <row r="43" spans="1:17" ht="22.5">
      <c r="A43" s="151">
        <v>590106</v>
      </c>
      <c r="B43" s="211" t="s">
        <v>230</v>
      </c>
      <c r="C43" s="151" t="s">
        <v>225</v>
      </c>
      <c r="D43" s="152">
        <v>6.88</v>
      </c>
      <c r="E43" s="288"/>
      <c r="F43" s="126">
        <f t="shared" si="2"/>
        <v>0</v>
      </c>
      <c r="G43" s="126"/>
      <c r="H43" s="126">
        <f t="shared" si="3"/>
        <v>0</v>
      </c>
      <c r="I43" s="288"/>
      <c r="J43" s="126"/>
    </row>
    <row r="44" spans="1:17">
      <c r="A44" s="151">
        <v>590107</v>
      </c>
      <c r="B44" s="211" t="s">
        <v>231</v>
      </c>
      <c r="C44" s="151" t="s">
        <v>225</v>
      </c>
      <c r="D44" s="152">
        <v>6.38</v>
      </c>
      <c r="E44" s="288"/>
      <c r="F44" s="126">
        <f t="shared" si="2"/>
        <v>0</v>
      </c>
      <c r="G44" s="126"/>
      <c r="H44" s="126">
        <f t="shared" si="3"/>
        <v>0</v>
      </c>
      <c r="I44" s="288"/>
      <c r="J44" s="126"/>
    </row>
    <row r="45" spans="1:17" ht="22.5">
      <c r="A45" s="151">
        <v>590108</v>
      </c>
      <c r="B45" s="211" t="s">
        <v>232</v>
      </c>
      <c r="C45" s="151" t="s">
        <v>225</v>
      </c>
      <c r="D45" s="152" t="s">
        <v>305</v>
      </c>
      <c r="E45" s="288"/>
      <c r="F45" s="126" t="e">
        <f t="shared" si="2"/>
        <v>#VALUE!</v>
      </c>
      <c r="G45" s="126"/>
      <c r="H45" s="126" t="e">
        <f t="shared" si="3"/>
        <v>#VALUE!</v>
      </c>
      <c r="I45" s="288"/>
      <c r="J45" s="126"/>
    </row>
    <row r="46" spans="1:17">
      <c r="A46" s="151">
        <v>590109</v>
      </c>
      <c r="B46" s="211" t="s">
        <v>234</v>
      </c>
      <c r="C46" s="151" t="s">
        <v>225</v>
      </c>
      <c r="D46" s="152">
        <v>9.84</v>
      </c>
      <c r="E46" s="288"/>
      <c r="F46" s="126">
        <f t="shared" si="2"/>
        <v>0</v>
      </c>
      <c r="G46" s="126"/>
      <c r="H46" s="126">
        <f t="shared" si="3"/>
        <v>0</v>
      </c>
      <c r="I46" s="288"/>
      <c r="J46" s="126"/>
    </row>
    <row r="47" spans="1:17">
      <c r="A47" s="151">
        <v>590110</v>
      </c>
      <c r="B47" s="211" t="s">
        <v>235</v>
      </c>
      <c r="C47" s="151" t="s">
        <v>225</v>
      </c>
      <c r="D47" s="152">
        <v>10.7</v>
      </c>
      <c r="E47" s="288"/>
      <c r="F47" s="126">
        <f t="shared" si="2"/>
        <v>0</v>
      </c>
      <c r="G47" s="126"/>
      <c r="H47" s="126">
        <f t="shared" si="3"/>
        <v>0</v>
      </c>
      <c r="I47" s="288"/>
      <c r="J47" s="126"/>
    </row>
    <row r="48" spans="1:17">
      <c r="A48" s="151">
        <v>590111</v>
      </c>
      <c r="B48" s="211" t="s">
        <v>236</v>
      </c>
      <c r="C48" s="151" t="s">
        <v>225</v>
      </c>
      <c r="D48" s="152">
        <v>6.88</v>
      </c>
      <c r="E48" s="288"/>
      <c r="F48" s="126">
        <f t="shared" si="2"/>
        <v>0</v>
      </c>
      <c r="G48" s="126"/>
      <c r="H48" s="126">
        <f t="shared" si="3"/>
        <v>0</v>
      </c>
      <c r="I48" s="288"/>
      <c r="J48" s="126"/>
    </row>
    <row r="49" spans="1:10">
      <c r="A49" s="151">
        <v>590112</v>
      </c>
      <c r="B49" s="211" t="s">
        <v>237</v>
      </c>
      <c r="C49" s="151" t="s">
        <v>225</v>
      </c>
      <c r="D49" s="152">
        <v>11.34</v>
      </c>
      <c r="E49" s="288"/>
      <c r="F49" s="126">
        <f t="shared" si="2"/>
        <v>0</v>
      </c>
      <c r="G49" s="126"/>
      <c r="H49" s="126">
        <f t="shared" si="3"/>
        <v>0</v>
      </c>
      <c r="I49" s="288"/>
      <c r="J49" s="126"/>
    </row>
    <row r="50" spans="1:10" ht="22.5">
      <c r="A50" s="151">
        <v>590113</v>
      </c>
      <c r="B50" s="211" t="s">
        <v>238</v>
      </c>
      <c r="C50" s="151" t="s">
        <v>225</v>
      </c>
      <c r="D50" s="152">
        <v>7.59</v>
      </c>
      <c r="E50" s="288"/>
      <c r="F50" s="126">
        <f t="shared" si="2"/>
        <v>0</v>
      </c>
      <c r="G50" s="126"/>
      <c r="H50" s="126">
        <f t="shared" si="3"/>
        <v>0</v>
      </c>
      <c r="I50" s="288"/>
      <c r="J50" s="126"/>
    </row>
    <row r="51" spans="1:10" ht="22.5">
      <c r="A51" s="151">
        <v>590114</v>
      </c>
      <c r="B51" s="211" t="s">
        <v>239</v>
      </c>
      <c r="C51" s="151" t="s">
        <v>52</v>
      </c>
      <c r="D51" s="152" t="s">
        <v>306</v>
      </c>
      <c r="E51" s="288"/>
      <c r="F51" s="126" t="e">
        <f t="shared" si="2"/>
        <v>#VALUE!</v>
      </c>
      <c r="G51" s="126"/>
      <c r="H51" s="126" t="e">
        <f t="shared" si="3"/>
        <v>#VALUE!</v>
      </c>
      <c r="I51" s="288"/>
      <c r="J51" s="126"/>
    </row>
    <row r="52" spans="1:10" ht="22.5">
      <c r="A52" s="151">
        <v>590115</v>
      </c>
      <c r="B52" s="211" t="s">
        <v>241</v>
      </c>
      <c r="C52" s="151" t="s">
        <v>225</v>
      </c>
      <c r="D52" s="152" t="s">
        <v>307</v>
      </c>
      <c r="E52" s="288"/>
      <c r="F52" s="126" t="e">
        <f t="shared" si="2"/>
        <v>#VALUE!</v>
      </c>
      <c r="G52" s="126"/>
      <c r="H52" s="126" t="e">
        <f t="shared" si="3"/>
        <v>#VALUE!</v>
      </c>
      <c r="I52" s="288"/>
      <c r="J52" s="126"/>
    </row>
    <row r="53" spans="1:10" ht="22.5">
      <c r="A53" s="151">
        <v>590116</v>
      </c>
      <c r="B53" s="211" t="s">
        <v>243</v>
      </c>
      <c r="C53" s="151" t="s">
        <v>225</v>
      </c>
      <c r="D53" s="152" t="s">
        <v>308</v>
      </c>
      <c r="E53" s="288"/>
      <c r="F53" s="126" t="e">
        <f t="shared" si="2"/>
        <v>#VALUE!</v>
      </c>
      <c r="G53" s="126"/>
      <c r="H53" s="126" t="e">
        <f t="shared" si="3"/>
        <v>#VALUE!</v>
      </c>
      <c r="I53" s="288"/>
      <c r="J53" s="126"/>
    </row>
    <row r="54" spans="1:10" ht="22.5">
      <c r="A54" s="151">
        <v>590117</v>
      </c>
      <c r="B54" s="211" t="s">
        <v>245</v>
      </c>
      <c r="C54" s="151" t="s">
        <v>52</v>
      </c>
      <c r="D54" s="152" t="s">
        <v>309</v>
      </c>
      <c r="E54" s="288"/>
      <c r="F54" s="126" t="e">
        <f t="shared" si="2"/>
        <v>#VALUE!</v>
      </c>
      <c r="G54" s="126"/>
      <c r="H54" s="126" t="e">
        <f t="shared" si="3"/>
        <v>#VALUE!</v>
      </c>
      <c r="I54" s="288"/>
      <c r="J54" s="126"/>
    </row>
    <row r="55" spans="1:10">
      <c r="A55" s="151">
        <v>590118</v>
      </c>
      <c r="B55" s="211" t="s">
        <v>247</v>
      </c>
      <c r="C55" s="151" t="s">
        <v>225</v>
      </c>
      <c r="D55" s="152">
        <v>6.07</v>
      </c>
      <c r="E55" s="288"/>
      <c r="F55" s="126">
        <f t="shared" si="2"/>
        <v>0</v>
      </c>
      <c r="G55" s="126"/>
      <c r="H55" s="126">
        <f t="shared" si="3"/>
        <v>0</v>
      </c>
      <c r="I55" s="288"/>
      <c r="J55" s="126"/>
    </row>
    <row r="56" spans="1:10">
      <c r="A56" s="151">
        <v>590119</v>
      </c>
      <c r="B56" s="211" t="s">
        <v>248</v>
      </c>
      <c r="C56" s="151" t="s">
        <v>225</v>
      </c>
      <c r="D56" s="152">
        <v>11.41</v>
      </c>
      <c r="E56" s="288"/>
      <c r="F56" s="126">
        <f t="shared" si="2"/>
        <v>0</v>
      </c>
      <c r="G56" s="126"/>
      <c r="H56" s="126">
        <f t="shared" si="3"/>
        <v>0</v>
      </c>
      <c r="I56" s="288"/>
      <c r="J56" s="126"/>
    </row>
    <row r="57" spans="1:10">
      <c r="A57" s="151">
        <v>590120</v>
      </c>
      <c r="B57" s="211" t="s">
        <v>249</v>
      </c>
      <c r="C57" s="151" t="s">
        <v>225</v>
      </c>
      <c r="D57" s="152">
        <v>10.08</v>
      </c>
      <c r="E57" s="288"/>
      <c r="F57" s="126">
        <f t="shared" si="2"/>
        <v>0</v>
      </c>
      <c r="G57" s="126"/>
      <c r="H57" s="126">
        <f t="shared" si="3"/>
        <v>0</v>
      </c>
      <c r="I57" s="288"/>
      <c r="J57" s="126"/>
    </row>
    <row r="58" spans="1:10">
      <c r="A58" s="151">
        <v>590121</v>
      </c>
      <c r="B58" s="211" t="s">
        <v>250</v>
      </c>
      <c r="C58" s="151" t="s">
        <v>52</v>
      </c>
      <c r="D58" s="152">
        <v>1681.83</v>
      </c>
      <c r="E58" s="288"/>
      <c r="F58" s="126">
        <f t="shared" si="2"/>
        <v>0</v>
      </c>
      <c r="G58" s="126"/>
      <c r="H58" s="126">
        <f t="shared" si="3"/>
        <v>0</v>
      </c>
      <c r="I58" s="288"/>
      <c r="J58" s="126"/>
    </row>
    <row r="59" spans="1:10">
      <c r="A59" s="151">
        <v>590122</v>
      </c>
      <c r="B59" s="211" t="s">
        <v>251</v>
      </c>
      <c r="C59" s="151" t="s">
        <v>52</v>
      </c>
      <c r="D59" s="152">
        <v>4519.2299999999996</v>
      </c>
      <c r="E59" s="288"/>
      <c r="F59" s="126">
        <f t="shared" si="2"/>
        <v>0</v>
      </c>
      <c r="G59" s="126"/>
      <c r="H59" s="126">
        <f t="shared" si="3"/>
        <v>0</v>
      </c>
      <c r="I59" s="288"/>
      <c r="J59" s="126"/>
    </row>
    <row r="60" spans="1:10" ht="22.5">
      <c r="A60" s="151">
        <v>590123</v>
      </c>
      <c r="B60" s="211" t="s">
        <v>252</v>
      </c>
      <c r="C60" s="151" t="s">
        <v>52</v>
      </c>
      <c r="D60" s="152" t="s">
        <v>310</v>
      </c>
      <c r="E60" s="288"/>
      <c r="F60" s="126" t="e">
        <f t="shared" si="2"/>
        <v>#VALUE!</v>
      </c>
      <c r="G60" s="126"/>
      <c r="H60" s="126" t="e">
        <f t="shared" si="3"/>
        <v>#VALUE!</v>
      </c>
      <c r="I60" s="288"/>
      <c r="J60" s="126"/>
    </row>
    <row r="61" spans="1:10">
      <c r="A61" s="151">
        <v>590124</v>
      </c>
      <c r="B61" s="211" t="s">
        <v>254</v>
      </c>
      <c r="C61" s="151" t="s">
        <v>225</v>
      </c>
      <c r="D61" s="152">
        <v>7.59</v>
      </c>
      <c r="E61" s="288"/>
      <c r="F61" s="126">
        <f t="shared" si="2"/>
        <v>0</v>
      </c>
      <c r="G61" s="126"/>
      <c r="H61" s="126">
        <f t="shared" si="3"/>
        <v>0</v>
      </c>
      <c r="I61" s="288"/>
      <c r="J61" s="126"/>
    </row>
    <row r="62" spans="1:10">
      <c r="A62" s="151">
        <v>590125</v>
      </c>
      <c r="B62" s="211" t="s">
        <v>255</v>
      </c>
      <c r="C62" s="151" t="s">
        <v>225</v>
      </c>
      <c r="D62" s="152">
        <v>5.83</v>
      </c>
      <c r="E62" s="288"/>
      <c r="F62" s="126">
        <f t="shared" si="2"/>
        <v>0</v>
      </c>
      <c r="G62" s="126"/>
      <c r="H62" s="126">
        <f t="shared" si="3"/>
        <v>0</v>
      </c>
      <c r="I62" s="288"/>
      <c r="J62" s="126"/>
    </row>
    <row r="63" spans="1:10">
      <c r="A63" s="151">
        <v>590126</v>
      </c>
      <c r="B63" s="211" t="s">
        <v>256</v>
      </c>
      <c r="C63" s="151" t="s">
        <v>225</v>
      </c>
      <c r="D63" s="152">
        <v>7.4</v>
      </c>
      <c r="E63" s="288"/>
      <c r="F63" s="126">
        <f t="shared" si="2"/>
        <v>0</v>
      </c>
      <c r="G63" s="126"/>
      <c r="H63" s="126">
        <f t="shared" si="3"/>
        <v>0</v>
      </c>
      <c r="I63" s="288"/>
      <c r="J63" s="126"/>
    </row>
    <row r="64" spans="1:10" ht="22.5">
      <c r="A64" s="151">
        <v>590127</v>
      </c>
      <c r="B64" s="211" t="s">
        <v>257</v>
      </c>
      <c r="C64" s="151" t="s">
        <v>225</v>
      </c>
      <c r="D64" s="152">
        <v>15.16</v>
      </c>
      <c r="E64" s="288"/>
      <c r="F64" s="126">
        <f t="shared" si="2"/>
        <v>0</v>
      </c>
      <c r="G64" s="126"/>
      <c r="H64" s="126">
        <f t="shared" si="3"/>
        <v>0</v>
      </c>
      <c r="I64" s="288"/>
      <c r="J64" s="126"/>
    </row>
  </sheetData>
  <mergeCells count="10">
    <mergeCell ref="B9:J9"/>
    <mergeCell ref="B37:J37"/>
    <mergeCell ref="D6:D8"/>
    <mergeCell ref="A6:A8"/>
    <mergeCell ref="B6:B8"/>
    <mergeCell ref="C6:C8"/>
    <mergeCell ref="E6:J6"/>
    <mergeCell ref="E7:F7"/>
    <mergeCell ref="I7:J7"/>
    <mergeCell ref="G7:H7"/>
  </mergeCells>
  <phoneticPr fontId="12" type="noConversion"/>
  <pageMargins left="0.23622047244094499" right="0.23622047244094499" top="0.35433070866141703" bottom="0.35433070866141703" header="0.31496062992126" footer="0.31496062992126"/>
  <pageSetup paperSize="9" scale="86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Normal="100" zoomScaleSheetLayoutView="100" workbookViewId="0">
      <selection activeCell="R33" sqref="R33"/>
    </sheetView>
  </sheetViews>
  <sheetFormatPr defaultRowHeight="12.75"/>
  <cols>
    <col min="1" max="1" width="20.5703125" style="8" customWidth="1"/>
    <col min="2" max="2" width="7.85546875" style="8" customWidth="1"/>
    <col min="3" max="3" width="22.7109375" style="8" customWidth="1"/>
    <col min="4" max="4" width="12.5703125" style="8" customWidth="1"/>
    <col min="5" max="5" width="10.85546875" style="8" customWidth="1"/>
    <col min="6" max="6" width="8.85546875" style="8" customWidth="1"/>
    <col min="7" max="7" width="10" style="8" customWidth="1"/>
    <col min="8" max="8" width="9.85546875" style="8" customWidth="1"/>
    <col min="9" max="9" width="8.85546875" style="8" customWidth="1"/>
    <col min="10" max="10" width="8.7109375" style="8" customWidth="1"/>
    <col min="11" max="11" width="9.42578125" style="8" customWidth="1"/>
    <col min="12" max="256" width="9.140625" style="8"/>
    <col min="257" max="257" width="20.5703125" style="8" customWidth="1"/>
    <col min="258" max="258" width="7.85546875" style="8" customWidth="1"/>
    <col min="259" max="259" width="22.7109375" style="8" customWidth="1"/>
    <col min="260" max="260" width="12.5703125" style="8" customWidth="1"/>
    <col min="261" max="261" width="10.85546875" style="8" customWidth="1"/>
    <col min="262" max="262" width="8.85546875" style="8" customWidth="1"/>
    <col min="263" max="263" width="10" style="8" customWidth="1"/>
    <col min="264" max="264" width="9.85546875" style="8" customWidth="1"/>
    <col min="265" max="265" width="8.85546875" style="8" customWidth="1"/>
    <col min="266" max="266" width="8.7109375" style="8" customWidth="1"/>
    <col min="267" max="267" width="9.42578125" style="8" customWidth="1"/>
    <col min="268" max="512" width="9.140625" style="8"/>
    <col min="513" max="513" width="20.5703125" style="8" customWidth="1"/>
    <col min="514" max="514" width="7.85546875" style="8" customWidth="1"/>
    <col min="515" max="515" width="22.7109375" style="8" customWidth="1"/>
    <col min="516" max="516" width="12.5703125" style="8" customWidth="1"/>
    <col min="517" max="517" width="10.85546875" style="8" customWidth="1"/>
    <col min="518" max="518" width="8.85546875" style="8" customWidth="1"/>
    <col min="519" max="519" width="10" style="8" customWidth="1"/>
    <col min="520" max="520" width="9.85546875" style="8" customWidth="1"/>
    <col min="521" max="521" width="8.85546875" style="8" customWidth="1"/>
    <col min="522" max="522" width="8.7109375" style="8" customWidth="1"/>
    <col min="523" max="523" width="9.42578125" style="8" customWidth="1"/>
    <col min="524" max="768" width="9.140625" style="8"/>
    <col min="769" max="769" width="20.5703125" style="8" customWidth="1"/>
    <col min="770" max="770" width="7.85546875" style="8" customWidth="1"/>
    <col min="771" max="771" width="22.7109375" style="8" customWidth="1"/>
    <col min="772" max="772" width="12.5703125" style="8" customWidth="1"/>
    <col min="773" max="773" width="10.85546875" style="8" customWidth="1"/>
    <col min="774" max="774" width="8.85546875" style="8" customWidth="1"/>
    <col min="775" max="775" width="10" style="8" customWidth="1"/>
    <col min="776" max="776" width="9.85546875" style="8" customWidth="1"/>
    <col min="777" max="777" width="8.85546875" style="8" customWidth="1"/>
    <col min="778" max="778" width="8.7109375" style="8" customWidth="1"/>
    <col min="779" max="779" width="9.42578125" style="8" customWidth="1"/>
    <col min="780" max="1024" width="9.140625" style="8"/>
    <col min="1025" max="1025" width="20.5703125" style="8" customWidth="1"/>
    <col min="1026" max="1026" width="7.85546875" style="8" customWidth="1"/>
    <col min="1027" max="1027" width="22.7109375" style="8" customWidth="1"/>
    <col min="1028" max="1028" width="12.5703125" style="8" customWidth="1"/>
    <col min="1029" max="1029" width="10.85546875" style="8" customWidth="1"/>
    <col min="1030" max="1030" width="8.85546875" style="8" customWidth="1"/>
    <col min="1031" max="1031" width="10" style="8" customWidth="1"/>
    <col min="1032" max="1032" width="9.85546875" style="8" customWidth="1"/>
    <col min="1033" max="1033" width="8.85546875" style="8" customWidth="1"/>
    <col min="1034" max="1034" width="8.7109375" style="8" customWidth="1"/>
    <col min="1035" max="1035" width="9.42578125" style="8" customWidth="1"/>
    <col min="1036" max="1280" width="9.140625" style="8"/>
    <col min="1281" max="1281" width="20.5703125" style="8" customWidth="1"/>
    <col min="1282" max="1282" width="7.85546875" style="8" customWidth="1"/>
    <col min="1283" max="1283" width="22.7109375" style="8" customWidth="1"/>
    <col min="1284" max="1284" width="12.5703125" style="8" customWidth="1"/>
    <col min="1285" max="1285" width="10.85546875" style="8" customWidth="1"/>
    <col min="1286" max="1286" width="8.85546875" style="8" customWidth="1"/>
    <col min="1287" max="1287" width="10" style="8" customWidth="1"/>
    <col min="1288" max="1288" width="9.85546875" style="8" customWidth="1"/>
    <col min="1289" max="1289" width="8.85546875" style="8" customWidth="1"/>
    <col min="1290" max="1290" width="8.7109375" style="8" customWidth="1"/>
    <col min="1291" max="1291" width="9.42578125" style="8" customWidth="1"/>
    <col min="1292" max="1536" width="9.140625" style="8"/>
    <col min="1537" max="1537" width="20.5703125" style="8" customWidth="1"/>
    <col min="1538" max="1538" width="7.85546875" style="8" customWidth="1"/>
    <col min="1539" max="1539" width="22.7109375" style="8" customWidth="1"/>
    <col min="1540" max="1540" width="12.5703125" style="8" customWidth="1"/>
    <col min="1541" max="1541" width="10.85546875" style="8" customWidth="1"/>
    <col min="1542" max="1542" width="8.85546875" style="8" customWidth="1"/>
    <col min="1543" max="1543" width="10" style="8" customWidth="1"/>
    <col min="1544" max="1544" width="9.85546875" style="8" customWidth="1"/>
    <col min="1545" max="1545" width="8.85546875" style="8" customWidth="1"/>
    <col min="1546" max="1546" width="8.7109375" style="8" customWidth="1"/>
    <col min="1547" max="1547" width="9.42578125" style="8" customWidth="1"/>
    <col min="1548" max="1792" width="9.140625" style="8"/>
    <col min="1793" max="1793" width="20.5703125" style="8" customWidth="1"/>
    <col min="1794" max="1794" width="7.85546875" style="8" customWidth="1"/>
    <col min="1795" max="1795" width="22.7109375" style="8" customWidth="1"/>
    <col min="1796" max="1796" width="12.5703125" style="8" customWidth="1"/>
    <col min="1797" max="1797" width="10.85546875" style="8" customWidth="1"/>
    <col min="1798" max="1798" width="8.85546875" style="8" customWidth="1"/>
    <col min="1799" max="1799" width="10" style="8" customWidth="1"/>
    <col min="1800" max="1800" width="9.85546875" style="8" customWidth="1"/>
    <col min="1801" max="1801" width="8.85546875" style="8" customWidth="1"/>
    <col min="1802" max="1802" width="8.7109375" style="8" customWidth="1"/>
    <col min="1803" max="1803" width="9.42578125" style="8" customWidth="1"/>
    <col min="1804" max="2048" width="9.140625" style="8"/>
    <col min="2049" max="2049" width="20.5703125" style="8" customWidth="1"/>
    <col min="2050" max="2050" width="7.85546875" style="8" customWidth="1"/>
    <col min="2051" max="2051" width="22.7109375" style="8" customWidth="1"/>
    <col min="2052" max="2052" width="12.5703125" style="8" customWidth="1"/>
    <col min="2053" max="2053" width="10.85546875" style="8" customWidth="1"/>
    <col min="2054" max="2054" width="8.85546875" style="8" customWidth="1"/>
    <col min="2055" max="2055" width="10" style="8" customWidth="1"/>
    <col min="2056" max="2056" width="9.85546875" style="8" customWidth="1"/>
    <col min="2057" max="2057" width="8.85546875" style="8" customWidth="1"/>
    <col min="2058" max="2058" width="8.7109375" style="8" customWidth="1"/>
    <col min="2059" max="2059" width="9.42578125" style="8" customWidth="1"/>
    <col min="2060" max="2304" width="9.140625" style="8"/>
    <col min="2305" max="2305" width="20.5703125" style="8" customWidth="1"/>
    <col min="2306" max="2306" width="7.85546875" style="8" customWidth="1"/>
    <col min="2307" max="2307" width="22.7109375" style="8" customWidth="1"/>
    <col min="2308" max="2308" width="12.5703125" style="8" customWidth="1"/>
    <col min="2309" max="2309" width="10.85546875" style="8" customWidth="1"/>
    <col min="2310" max="2310" width="8.85546875" style="8" customWidth="1"/>
    <col min="2311" max="2311" width="10" style="8" customWidth="1"/>
    <col min="2312" max="2312" width="9.85546875" style="8" customWidth="1"/>
    <col min="2313" max="2313" width="8.85546875" style="8" customWidth="1"/>
    <col min="2314" max="2314" width="8.7109375" style="8" customWidth="1"/>
    <col min="2315" max="2315" width="9.42578125" style="8" customWidth="1"/>
    <col min="2316" max="2560" width="9.140625" style="8"/>
    <col min="2561" max="2561" width="20.5703125" style="8" customWidth="1"/>
    <col min="2562" max="2562" width="7.85546875" style="8" customWidth="1"/>
    <col min="2563" max="2563" width="22.7109375" style="8" customWidth="1"/>
    <col min="2564" max="2564" width="12.5703125" style="8" customWidth="1"/>
    <col min="2565" max="2565" width="10.85546875" style="8" customWidth="1"/>
    <col min="2566" max="2566" width="8.85546875" style="8" customWidth="1"/>
    <col min="2567" max="2567" width="10" style="8" customWidth="1"/>
    <col min="2568" max="2568" width="9.85546875" style="8" customWidth="1"/>
    <col min="2569" max="2569" width="8.85546875" style="8" customWidth="1"/>
    <col min="2570" max="2570" width="8.7109375" style="8" customWidth="1"/>
    <col min="2571" max="2571" width="9.42578125" style="8" customWidth="1"/>
    <col min="2572" max="2816" width="9.140625" style="8"/>
    <col min="2817" max="2817" width="20.5703125" style="8" customWidth="1"/>
    <col min="2818" max="2818" width="7.85546875" style="8" customWidth="1"/>
    <col min="2819" max="2819" width="22.7109375" style="8" customWidth="1"/>
    <col min="2820" max="2820" width="12.5703125" style="8" customWidth="1"/>
    <col min="2821" max="2821" width="10.85546875" style="8" customWidth="1"/>
    <col min="2822" max="2822" width="8.85546875" style="8" customWidth="1"/>
    <col min="2823" max="2823" width="10" style="8" customWidth="1"/>
    <col min="2824" max="2824" width="9.85546875" style="8" customWidth="1"/>
    <col min="2825" max="2825" width="8.85546875" style="8" customWidth="1"/>
    <col min="2826" max="2826" width="8.7109375" style="8" customWidth="1"/>
    <col min="2827" max="2827" width="9.42578125" style="8" customWidth="1"/>
    <col min="2828" max="3072" width="9.140625" style="8"/>
    <col min="3073" max="3073" width="20.5703125" style="8" customWidth="1"/>
    <col min="3074" max="3074" width="7.85546875" style="8" customWidth="1"/>
    <col min="3075" max="3075" width="22.7109375" style="8" customWidth="1"/>
    <col min="3076" max="3076" width="12.5703125" style="8" customWidth="1"/>
    <col min="3077" max="3077" width="10.85546875" style="8" customWidth="1"/>
    <col min="3078" max="3078" width="8.85546875" style="8" customWidth="1"/>
    <col min="3079" max="3079" width="10" style="8" customWidth="1"/>
    <col min="3080" max="3080" width="9.85546875" style="8" customWidth="1"/>
    <col min="3081" max="3081" width="8.85546875" style="8" customWidth="1"/>
    <col min="3082" max="3082" width="8.7109375" style="8" customWidth="1"/>
    <col min="3083" max="3083" width="9.42578125" style="8" customWidth="1"/>
    <col min="3084" max="3328" width="9.140625" style="8"/>
    <col min="3329" max="3329" width="20.5703125" style="8" customWidth="1"/>
    <col min="3330" max="3330" width="7.85546875" style="8" customWidth="1"/>
    <col min="3331" max="3331" width="22.7109375" style="8" customWidth="1"/>
    <col min="3332" max="3332" width="12.5703125" style="8" customWidth="1"/>
    <col min="3333" max="3333" width="10.85546875" style="8" customWidth="1"/>
    <col min="3334" max="3334" width="8.85546875" style="8" customWidth="1"/>
    <col min="3335" max="3335" width="10" style="8" customWidth="1"/>
    <col min="3336" max="3336" width="9.85546875" style="8" customWidth="1"/>
    <col min="3337" max="3337" width="8.85546875" style="8" customWidth="1"/>
    <col min="3338" max="3338" width="8.7109375" style="8" customWidth="1"/>
    <col min="3339" max="3339" width="9.42578125" style="8" customWidth="1"/>
    <col min="3340" max="3584" width="9.140625" style="8"/>
    <col min="3585" max="3585" width="20.5703125" style="8" customWidth="1"/>
    <col min="3586" max="3586" width="7.85546875" style="8" customWidth="1"/>
    <col min="3587" max="3587" width="22.7109375" style="8" customWidth="1"/>
    <col min="3588" max="3588" width="12.5703125" style="8" customWidth="1"/>
    <col min="3589" max="3589" width="10.85546875" style="8" customWidth="1"/>
    <col min="3590" max="3590" width="8.85546875" style="8" customWidth="1"/>
    <col min="3591" max="3591" width="10" style="8" customWidth="1"/>
    <col min="3592" max="3592" width="9.85546875" style="8" customWidth="1"/>
    <col min="3593" max="3593" width="8.85546875" style="8" customWidth="1"/>
    <col min="3594" max="3594" width="8.7109375" style="8" customWidth="1"/>
    <col min="3595" max="3595" width="9.42578125" style="8" customWidth="1"/>
    <col min="3596" max="3840" width="9.140625" style="8"/>
    <col min="3841" max="3841" width="20.5703125" style="8" customWidth="1"/>
    <col min="3842" max="3842" width="7.85546875" style="8" customWidth="1"/>
    <col min="3843" max="3843" width="22.7109375" style="8" customWidth="1"/>
    <col min="3844" max="3844" width="12.5703125" style="8" customWidth="1"/>
    <col min="3845" max="3845" width="10.85546875" style="8" customWidth="1"/>
    <col min="3846" max="3846" width="8.85546875" style="8" customWidth="1"/>
    <col min="3847" max="3847" width="10" style="8" customWidth="1"/>
    <col min="3848" max="3848" width="9.85546875" style="8" customWidth="1"/>
    <col min="3849" max="3849" width="8.85546875" style="8" customWidth="1"/>
    <col min="3850" max="3850" width="8.7109375" style="8" customWidth="1"/>
    <col min="3851" max="3851" width="9.42578125" style="8" customWidth="1"/>
    <col min="3852" max="4096" width="9.140625" style="8"/>
    <col min="4097" max="4097" width="20.5703125" style="8" customWidth="1"/>
    <col min="4098" max="4098" width="7.85546875" style="8" customWidth="1"/>
    <col min="4099" max="4099" width="22.7109375" style="8" customWidth="1"/>
    <col min="4100" max="4100" width="12.5703125" style="8" customWidth="1"/>
    <col min="4101" max="4101" width="10.85546875" style="8" customWidth="1"/>
    <col min="4102" max="4102" width="8.85546875" style="8" customWidth="1"/>
    <col min="4103" max="4103" width="10" style="8" customWidth="1"/>
    <col min="4104" max="4104" width="9.85546875" style="8" customWidth="1"/>
    <col min="4105" max="4105" width="8.85546875" style="8" customWidth="1"/>
    <col min="4106" max="4106" width="8.7109375" style="8" customWidth="1"/>
    <col min="4107" max="4107" width="9.42578125" style="8" customWidth="1"/>
    <col min="4108" max="4352" width="9.140625" style="8"/>
    <col min="4353" max="4353" width="20.5703125" style="8" customWidth="1"/>
    <col min="4354" max="4354" width="7.85546875" style="8" customWidth="1"/>
    <col min="4355" max="4355" width="22.7109375" style="8" customWidth="1"/>
    <col min="4356" max="4356" width="12.5703125" style="8" customWidth="1"/>
    <col min="4357" max="4357" width="10.85546875" style="8" customWidth="1"/>
    <col min="4358" max="4358" width="8.85546875" style="8" customWidth="1"/>
    <col min="4359" max="4359" width="10" style="8" customWidth="1"/>
    <col min="4360" max="4360" width="9.85546875" style="8" customWidth="1"/>
    <col min="4361" max="4361" width="8.85546875" style="8" customWidth="1"/>
    <col min="4362" max="4362" width="8.7109375" style="8" customWidth="1"/>
    <col min="4363" max="4363" width="9.42578125" style="8" customWidth="1"/>
    <col min="4364" max="4608" width="9.140625" style="8"/>
    <col min="4609" max="4609" width="20.5703125" style="8" customWidth="1"/>
    <col min="4610" max="4610" width="7.85546875" style="8" customWidth="1"/>
    <col min="4611" max="4611" width="22.7109375" style="8" customWidth="1"/>
    <col min="4612" max="4612" width="12.5703125" style="8" customWidth="1"/>
    <col min="4613" max="4613" width="10.85546875" style="8" customWidth="1"/>
    <col min="4614" max="4614" width="8.85546875" style="8" customWidth="1"/>
    <col min="4615" max="4615" width="10" style="8" customWidth="1"/>
    <col min="4616" max="4616" width="9.85546875" style="8" customWidth="1"/>
    <col min="4617" max="4617" width="8.85546875" style="8" customWidth="1"/>
    <col min="4618" max="4618" width="8.7109375" style="8" customWidth="1"/>
    <col min="4619" max="4619" width="9.42578125" style="8" customWidth="1"/>
    <col min="4620" max="4864" width="9.140625" style="8"/>
    <col min="4865" max="4865" width="20.5703125" style="8" customWidth="1"/>
    <col min="4866" max="4866" width="7.85546875" style="8" customWidth="1"/>
    <col min="4867" max="4867" width="22.7109375" style="8" customWidth="1"/>
    <col min="4868" max="4868" width="12.5703125" style="8" customWidth="1"/>
    <col min="4869" max="4869" width="10.85546875" style="8" customWidth="1"/>
    <col min="4870" max="4870" width="8.85546875" style="8" customWidth="1"/>
    <col min="4871" max="4871" width="10" style="8" customWidth="1"/>
    <col min="4872" max="4872" width="9.85546875" style="8" customWidth="1"/>
    <col min="4873" max="4873" width="8.85546875" style="8" customWidth="1"/>
    <col min="4874" max="4874" width="8.7109375" style="8" customWidth="1"/>
    <col min="4875" max="4875" width="9.42578125" style="8" customWidth="1"/>
    <col min="4876" max="5120" width="9.140625" style="8"/>
    <col min="5121" max="5121" width="20.5703125" style="8" customWidth="1"/>
    <col min="5122" max="5122" width="7.85546875" style="8" customWidth="1"/>
    <col min="5123" max="5123" width="22.7109375" style="8" customWidth="1"/>
    <col min="5124" max="5124" width="12.5703125" style="8" customWidth="1"/>
    <col min="5125" max="5125" width="10.85546875" style="8" customWidth="1"/>
    <col min="5126" max="5126" width="8.85546875" style="8" customWidth="1"/>
    <col min="5127" max="5127" width="10" style="8" customWidth="1"/>
    <col min="5128" max="5128" width="9.85546875" style="8" customWidth="1"/>
    <col min="5129" max="5129" width="8.85546875" style="8" customWidth="1"/>
    <col min="5130" max="5130" width="8.7109375" style="8" customWidth="1"/>
    <col min="5131" max="5131" width="9.42578125" style="8" customWidth="1"/>
    <col min="5132" max="5376" width="9.140625" style="8"/>
    <col min="5377" max="5377" width="20.5703125" style="8" customWidth="1"/>
    <col min="5378" max="5378" width="7.85546875" style="8" customWidth="1"/>
    <col min="5379" max="5379" width="22.7109375" style="8" customWidth="1"/>
    <col min="5380" max="5380" width="12.5703125" style="8" customWidth="1"/>
    <col min="5381" max="5381" width="10.85546875" style="8" customWidth="1"/>
    <col min="5382" max="5382" width="8.85546875" style="8" customWidth="1"/>
    <col min="5383" max="5383" width="10" style="8" customWidth="1"/>
    <col min="5384" max="5384" width="9.85546875" style="8" customWidth="1"/>
    <col min="5385" max="5385" width="8.85546875" style="8" customWidth="1"/>
    <col min="5386" max="5386" width="8.7109375" style="8" customWidth="1"/>
    <col min="5387" max="5387" width="9.42578125" style="8" customWidth="1"/>
    <col min="5388" max="5632" width="9.140625" style="8"/>
    <col min="5633" max="5633" width="20.5703125" style="8" customWidth="1"/>
    <col min="5634" max="5634" width="7.85546875" style="8" customWidth="1"/>
    <col min="5635" max="5635" width="22.7109375" style="8" customWidth="1"/>
    <col min="5636" max="5636" width="12.5703125" style="8" customWidth="1"/>
    <col min="5637" max="5637" width="10.85546875" style="8" customWidth="1"/>
    <col min="5638" max="5638" width="8.85546875" style="8" customWidth="1"/>
    <col min="5639" max="5639" width="10" style="8" customWidth="1"/>
    <col min="5640" max="5640" width="9.85546875" style="8" customWidth="1"/>
    <col min="5641" max="5641" width="8.85546875" style="8" customWidth="1"/>
    <col min="5642" max="5642" width="8.7109375" style="8" customWidth="1"/>
    <col min="5643" max="5643" width="9.42578125" style="8" customWidth="1"/>
    <col min="5644" max="5888" width="9.140625" style="8"/>
    <col min="5889" max="5889" width="20.5703125" style="8" customWidth="1"/>
    <col min="5890" max="5890" width="7.85546875" style="8" customWidth="1"/>
    <col min="5891" max="5891" width="22.7109375" style="8" customWidth="1"/>
    <col min="5892" max="5892" width="12.5703125" style="8" customWidth="1"/>
    <col min="5893" max="5893" width="10.85546875" style="8" customWidth="1"/>
    <col min="5894" max="5894" width="8.85546875" style="8" customWidth="1"/>
    <col min="5895" max="5895" width="10" style="8" customWidth="1"/>
    <col min="5896" max="5896" width="9.85546875" style="8" customWidth="1"/>
    <col min="5897" max="5897" width="8.85546875" style="8" customWidth="1"/>
    <col min="5898" max="5898" width="8.7109375" style="8" customWidth="1"/>
    <col min="5899" max="5899" width="9.42578125" style="8" customWidth="1"/>
    <col min="5900" max="6144" width="9.140625" style="8"/>
    <col min="6145" max="6145" width="20.5703125" style="8" customWidth="1"/>
    <col min="6146" max="6146" width="7.85546875" style="8" customWidth="1"/>
    <col min="6147" max="6147" width="22.7109375" style="8" customWidth="1"/>
    <col min="6148" max="6148" width="12.5703125" style="8" customWidth="1"/>
    <col min="6149" max="6149" width="10.85546875" style="8" customWidth="1"/>
    <col min="6150" max="6150" width="8.85546875" style="8" customWidth="1"/>
    <col min="6151" max="6151" width="10" style="8" customWidth="1"/>
    <col min="6152" max="6152" width="9.85546875" style="8" customWidth="1"/>
    <col min="6153" max="6153" width="8.85546875" style="8" customWidth="1"/>
    <col min="6154" max="6154" width="8.7109375" style="8" customWidth="1"/>
    <col min="6155" max="6155" width="9.42578125" style="8" customWidth="1"/>
    <col min="6156" max="6400" width="9.140625" style="8"/>
    <col min="6401" max="6401" width="20.5703125" style="8" customWidth="1"/>
    <col min="6402" max="6402" width="7.85546875" style="8" customWidth="1"/>
    <col min="6403" max="6403" width="22.7109375" style="8" customWidth="1"/>
    <col min="6404" max="6404" width="12.5703125" style="8" customWidth="1"/>
    <col min="6405" max="6405" width="10.85546875" style="8" customWidth="1"/>
    <col min="6406" max="6406" width="8.85546875" style="8" customWidth="1"/>
    <col min="6407" max="6407" width="10" style="8" customWidth="1"/>
    <col min="6408" max="6408" width="9.85546875" style="8" customWidth="1"/>
    <col min="6409" max="6409" width="8.85546875" style="8" customWidth="1"/>
    <col min="6410" max="6410" width="8.7109375" style="8" customWidth="1"/>
    <col min="6411" max="6411" width="9.42578125" style="8" customWidth="1"/>
    <col min="6412" max="6656" width="9.140625" style="8"/>
    <col min="6657" max="6657" width="20.5703125" style="8" customWidth="1"/>
    <col min="6658" max="6658" width="7.85546875" style="8" customWidth="1"/>
    <col min="6659" max="6659" width="22.7109375" style="8" customWidth="1"/>
    <col min="6660" max="6660" width="12.5703125" style="8" customWidth="1"/>
    <col min="6661" max="6661" width="10.85546875" style="8" customWidth="1"/>
    <col min="6662" max="6662" width="8.85546875" style="8" customWidth="1"/>
    <col min="6663" max="6663" width="10" style="8" customWidth="1"/>
    <col min="6664" max="6664" width="9.85546875" style="8" customWidth="1"/>
    <col min="6665" max="6665" width="8.85546875" style="8" customWidth="1"/>
    <col min="6666" max="6666" width="8.7109375" style="8" customWidth="1"/>
    <col min="6667" max="6667" width="9.42578125" style="8" customWidth="1"/>
    <col min="6668" max="6912" width="9.140625" style="8"/>
    <col min="6913" max="6913" width="20.5703125" style="8" customWidth="1"/>
    <col min="6914" max="6914" width="7.85546875" style="8" customWidth="1"/>
    <col min="6915" max="6915" width="22.7109375" style="8" customWidth="1"/>
    <col min="6916" max="6916" width="12.5703125" style="8" customWidth="1"/>
    <col min="6917" max="6917" width="10.85546875" style="8" customWidth="1"/>
    <col min="6918" max="6918" width="8.85546875" style="8" customWidth="1"/>
    <col min="6919" max="6919" width="10" style="8" customWidth="1"/>
    <col min="6920" max="6920" width="9.85546875" style="8" customWidth="1"/>
    <col min="6921" max="6921" width="8.85546875" style="8" customWidth="1"/>
    <col min="6922" max="6922" width="8.7109375" style="8" customWidth="1"/>
    <col min="6923" max="6923" width="9.42578125" style="8" customWidth="1"/>
    <col min="6924" max="7168" width="9.140625" style="8"/>
    <col min="7169" max="7169" width="20.5703125" style="8" customWidth="1"/>
    <col min="7170" max="7170" width="7.85546875" style="8" customWidth="1"/>
    <col min="7171" max="7171" width="22.7109375" style="8" customWidth="1"/>
    <col min="7172" max="7172" width="12.5703125" style="8" customWidth="1"/>
    <col min="7173" max="7173" width="10.85546875" style="8" customWidth="1"/>
    <col min="7174" max="7174" width="8.85546875" style="8" customWidth="1"/>
    <col min="7175" max="7175" width="10" style="8" customWidth="1"/>
    <col min="7176" max="7176" width="9.85546875" style="8" customWidth="1"/>
    <col min="7177" max="7177" width="8.85546875" style="8" customWidth="1"/>
    <col min="7178" max="7178" width="8.7109375" style="8" customWidth="1"/>
    <col min="7179" max="7179" width="9.42578125" style="8" customWidth="1"/>
    <col min="7180" max="7424" width="9.140625" style="8"/>
    <col min="7425" max="7425" width="20.5703125" style="8" customWidth="1"/>
    <col min="7426" max="7426" width="7.85546875" style="8" customWidth="1"/>
    <col min="7427" max="7427" width="22.7109375" style="8" customWidth="1"/>
    <col min="7428" max="7428" width="12.5703125" style="8" customWidth="1"/>
    <col min="7429" max="7429" width="10.85546875" style="8" customWidth="1"/>
    <col min="7430" max="7430" width="8.85546875" style="8" customWidth="1"/>
    <col min="7431" max="7431" width="10" style="8" customWidth="1"/>
    <col min="7432" max="7432" width="9.85546875" style="8" customWidth="1"/>
    <col min="7433" max="7433" width="8.85546875" style="8" customWidth="1"/>
    <col min="7434" max="7434" width="8.7109375" style="8" customWidth="1"/>
    <col min="7435" max="7435" width="9.42578125" style="8" customWidth="1"/>
    <col min="7436" max="7680" width="9.140625" style="8"/>
    <col min="7681" max="7681" width="20.5703125" style="8" customWidth="1"/>
    <col min="7682" max="7682" width="7.85546875" style="8" customWidth="1"/>
    <col min="7683" max="7683" width="22.7109375" style="8" customWidth="1"/>
    <col min="7684" max="7684" width="12.5703125" style="8" customWidth="1"/>
    <col min="7685" max="7685" width="10.85546875" style="8" customWidth="1"/>
    <col min="7686" max="7686" width="8.85546875" style="8" customWidth="1"/>
    <col min="7687" max="7687" width="10" style="8" customWidth="1"/>
    <col min="7688" max="7688" width="9.85546875" style="8" customWidth="1"/>
    <col min="7689" max="7689" width="8.85546875" style="8" customWidth="1"/>
    <col min="7690" max="7690" width="8.7109375" style="8" customWidth="1"/>
    <col min="7691" max="7691" width="9.42578125" style="8" customWidth="1"/>
    <col min="7692" max="7936" width="9.140625" style="8"/>
    <col min="7937" max="7937" width="20.5703125" style="8" customWidth="1"/>
    <col min="7938" max="7938" width="7.85546875" style="8" customWidth="1"/>
    <col min="7939" max="7939" width="22.7109375" style="8" customWidth="1"/>
    <col min="7940" max="7940" width="12.5703125" style="8" customWidth="1"/>
    <col min="7941" max="7941" width="10.85546875" style="8" customWidth="1"/>
    <col min="7942" max="7942" width="8.85546875" style="8" customWidth="1"/>
    <col min="7943" max="7943" width="10" style="8" customWidth="1"/>
    <col min="7944" max="7944" width="9.85546875" style="8" customWidth="1"/>
    <col min="7945" max="7945" width="8.85546875" style="8" customWidth="1"/>
    <col min="7946" max="7946" width="8.7109375" style="8" customWidth="1"/>
    <col min="7947" max="7947" width="9.42578125" style="8" customWidth="1"/>
    <col min="7948" max="8192" width="9.140625" style="8"/>
    <col min="8193" max="8193" width="20.5703125" style="8" customWidth="1"/>
    <col min="8194" max="8194" width="7.85546875" style="8" customWidth="1"/>
    <col min="8195" max="8195" width="22.7109375" style="8" customWidth="1"/>
    <col min="8196" max="8196" width="12.5703125" style="8" customWidth="1"/>
    <col min="8197" max="8197" width="10.85546875" style="8" customWidth="1"/>
    <col min="8198" max="8198" width="8.85546875" style="8" customWidth="1"/>
    <col min="8199" max="8199" width="10" style="8" customWidth="1"/>
    <col min="8200" max="8200" width="9.85546875" style="8" customWidth="1"/>
    <col min="8201" max="8201" width="8.85546875" style="8" customWidth="1"/>
    <col min="8202" max="8202" width="8.7109375" style="8" customWidth="1"/>
    <col min="8203" max="8203" width="9.42578125" style="8" customWidth="1"/>
    <col min="8204" max="8448" width="9.140625" style="8"/>
    <col min="8449" max="8449" width="20.5703125" style="8" customWidth="1"/>
    <col min="8450" max="8450" width="7.85546875" style="8" customWidth="1"/>
    <col min="8451" max="8451" width="22.7109375" style="8" customWidth="1"/>
    <col min="8452" max="8452" width="12.5703125" style="8" customWidth="1"/>
    <col min="8453" max="8453" width="10.85546875" style="8" customWidth="1"/>
    <col min="8454" max="8454" width="8.85546875" style="8" customWidth="1"/>
    <col min="8455" max="8455" width="10" style="8" customWidth="1"/>
    <col min="8456" max="8456" width="9.85546875" style="8" customWidth="1"/>
    <col min="8457" max="8457" width="8.85546875" style="8" customWidth="1"/>
    <col min="8458" max="8458" width="8.7109375" style="8" customWidth="1"/>
    <col min="8459" max="8459" width="9.42578125" style="8" customWidth="1"/>
    <col min="8460" max="8704" width="9.140625" style="8"/>
    <col min="8705" max="8705" width="20.5703125" style="8" customWidth="1"/>
    <col min="8706" max="8706" width="7.85546875" style="8" customWidth="1"/>
    <col min="8707" max="8707" width="22.7109375" style="8" customWidth="1"/>
    <col min="8708" max="8708" width="12.5703125" style="8" customWidth="1"/>
    <col min="8709" max="8709" width="10.85546875" style="8" customWidth="1"/>
    <col min="8710" max="8710" width="8.85546875" style="8" customWidth="1"/>
    <col min="8711" max="8711" width="10" style="8" customWidth="1"/>
    <col min="8712" max="8712" width="9.85546875" style="8" customWidth="1"/>
    <col min="8713" max="8713" width="8.85546875" style="8" customWidth="1"/>
    <col min="8714" max="8714" width="8.7109375" style="8" customWidth="1"/>
    <col min="8715" max="8715" width="9.42578125" style="8" customWidth="1"/>
    <col min="8716" max="8960" width="9.140625" style="8"/>
    <col min="8961" max="8961" width="20.5703125" style="8" customWidth="1"/>
    <col min="8962" max="8962" width="7.85546875" style="8" customWidth="1"/>
    <col min="8963" max="8963" width="22.7109375" style="8" customWidth="1"/>
    <col min="8964" max="8964" width="12.5703125" style="8" customWidth="1"/>
    <col min="8965" max="8965" width="10.85546875" style="8" customWidth="1"/>
    <col min="8966" max="8966" width="8.85546875" style="8" customWidth="1"/>
    <col min="8967" max="8967" width="10" style="8" customWidth="1"/>
    <col min="8968" max="8968" width="9.85546875" style="8" customWidth="1"/>
    <col min="8969" max="8969" width="8.85546875" style="8" customWidth="1"/>
    <col min="8970" max="8970" width="8.7109375" style="8" customWidth="1"/>
    <col min="8971" max="8971" width="9.42578125" style="8" customWidth="1"/>
    <col min="8972" max="9216" width="9.140625" style="8"/>
    <col min="9217" max="9217" width="20.5703125" style="8" customWidth="1"/>
    <col min="9218" max="9218" width="7.85546875" style="8" customWidth="1"/>
    <col min="9219" max="9219" width="22.7109375" style="8" customWidth="1"/>
    <col min="9220" max="9220" width="12.5703125" style="8" customWidth="1"/>
    <col min="9221" max="9221" width="10.85546875" style="8" customWidth="1"/>
    <col min="9222" max="9222" width="8.85546875" style="8" customWidth="1"/>
    <col min="9223" max="9223" width="10" style="8" customWidth="1"/>
    <col min="9224" max="9224" width="9.85546875" style="8" customWidth="1"/>
    <col min="9225" max="9225" width="8.85546875" style="8" customWidth="1"/>
    <col min="9226" max="9226" width="8.7109375" style="8" customWidth="1"/>
    <col min="9227" max="9227" width="9.42578125" style="8" customWidth="1"/>
    <col min="9228" max="9472" width="9.140625" style="8"/>
    <col min="9473" max="9473" width="20.5703125" style="8" customWidth="1"/>
    <col min="9474" max="9474" width="7.85546875" style="8" customWidth="1"/>
    <col min="9475" max="9475" width="22.7109375" style="8" customWidth="1"/>
    <col min="9476" max="9476" width="12.5703125" style="8" customWidth="1"/>
    <col min="9477" max="9477" width="10.85546875" style="8" customWidth="1"/>
    <col min="9478" max="9478" width="8.85546875" style="8" customWidth="1"/>
    <col min="9479" max="9479" width="10" style="8" customWidth="1"/>
    <col min="9480" max="9480" width="9.85546875" style="8" customWidth="1"/>
    <col min="9481" max="9481" width="8.85546875" style="8" customWidth="1"/>
    <col min="9482" max="9482" width="8.7109375" style="8" customWidth="1"/>
    <col min="9483" max="9483" width="9.42578125" style="8" customWidth="1"/>
    <col min="9484" max="9728" width="9.140625" style="8"/>
    <col min="9729" max="9729" width="20.5703125" style="8" customWidth="1"/>
    <col min="9730" max="9730" width="7.85546875" style="8" customWidth="1"/>
    <col min="9731" max="9731" width="22.7109375" style="8" customWidth="1"/>
    <col min="9732" max="9732" width="12.5703125" style="8" customWidth="1"/>
    <col min="9733" max="9733" width="10.85546875" style="8" customWidth="1"/>
    <col min="9734" max="9734" width="8.85546875" style="8" customWidth="1"/>
    <col min="9735" max="9735" width="10" style="8" customWidth="1"/>
    <col min="9736" max="9736" width="9.85546875" style="8" customWidth="1"/>
    <col min="9737" max="9737" width="8.85546875" style="8" customWidth="1"/>
    <col min="9738" max="9738" width="8.7109375" style="8" customWidth="1"/>
    <col min="9739" max="9739" width="9.42578125" style="8" customWidth="1"/>
    <col min="9740" max="9984" width="9.140625" style="8"/>
    <col min="9985" max="9985" width="20.5703125" style="8" customWidth="1"/>
    <col min="9986" max="9986" width="7.85546875" style="8" customWidth="1"/>
    <col min="9987" max="9987" width="22.7109375" style="8" customWidth="1"/>
    <col min="9988" max="9988" width="12.5703125" style="8" customWidth="1"/>
    <col min="9989" max="9989" width="10.85546875" style="8" customWidth="1"/>
    <col min="9990" max="9990" width="8.85546875" style="8" customWidth="1"/>
    <col min="9991" max="9991" width="10" style="8" customWidth="1"/>
    <col min="9992" max="9992" width="9.85546875" style="8" customWidth="1"/>
    <col min="9993" max="9993" width="8.85546875" style="8" customWidth="1"/>
    <col min="9994" max="9994" width="8.7109375" style="8" customWidth="1"/>
    <col min="9995" max="9995" width="9.42578125" style="8" customWidth="1"/>
    <col min="9996" max="10240" width="9.140625" style="8"/>
    <col min="10241" max="10241" width="20.5703125" style="8" customWidth="1"/>
    <col min="10242" max="10242" width="7.85546875" style="8" customWidth="1"/>
    <col min="10243" max="10243" width="22.7109375" style="8" customWidth="1"/>
    <col min="10244" max="10244" width="12.5703125" style="8" customWidth="1"/>
    <col min="10245" max="10245" width="10.85546875" style="8" customWidth="1"/>
    <col min="10246" max="10246" width="8.85546875" style="8" customWidth="1"/>
    <col min="10247" max="10247" width="10" style="8" customWidth="1"/>
    <col min="10248" max="10248" width="9.85546875" style="8" customWidth="1"/>
    <col min="10249" max="10249" width="8.85546875" style="8" customWidth="1"/>
    <col min="10250" max="10250" width="8.7109375" style="8" customWidth="1"/>
    <col min="10251" max="10251" width="9.42578125" style="8" customWidth="1"/>
    <col min="10252" max="10496" width="9.140625" style="8"/>
    <col min="10497" max="10497" width="20.5703125" style="8" customWidth="1"/>
    <col min="10498" max="10498" width="7.85546875" style="8" customWidth="1"/>
    <col min="10499" max="10499" width="22.7109375" style="8" customWidth="1"/>
    <col min="10500" max="10500" width="12.5703125" style="8" customWidth="1"/>
    <col min="10501" max="10501" width="10.85546875" style="8" customWidth="1"/>
    <col min="10502" max="10502" width="8.85546875" style="8" customWidth="1"/>
    <col min="10503" max="10503" width="10" style="8" customWidth="1"/>
    <col min="10504" max="10504" width="9.85546875" style="8" customWidth="1"/>
    <col min="10505" max="10505" width="8.85546875" style="8" customWidth="1"/>
    <col min="10506" max="10506" width="8.7109375" style="8" customWidth="1"/>
    <col min="10507" max="10507" width="9.42578125" style="8" customWidth="1"/>
    <col min="10508" max="10752" width="9.140625" style="8"/>
    <col min="10753" max="10753" width="20.5703125" style="8" customWidth="1"/>
    <col min="10754" max="10754" width="7.85546875" style="8" customWidth="1"/>
    <col min="10755" max="10755" width="22.7109375" style="8" customWidth="1"/>
    <col min="10756" max="10756" width="12.5703125" style="8" customWidth="1"/>
    <col min="10757" max="10757" width="10.85546875" style="8" customWidth="1"/>
    <col min="10758" max="10758" width="8.85546875" style="8" customWidth="1"/>
    <col min="10759" max="10759" width="10" style="8" customWidth="1"/>
    <col min="10760" max="10760" width="9.85546875" style="8" customWidth="1"/>
    <col min="10761" max="10761" width="8.85546875" style="8" customWidth="1"/>
    <col min="10762" max="10762" width="8.7109375" style="8" customWidth="1"/>
    <col min="10763" max="10763" width="9.42578125" style="8" customWidth="1"/>
    <col min="10764" max="11008" width="9.140625" style="8"/>
    <col min="11009" max="11009" width="20.5703125" style="8" customWidth="1"/>
    <col min="11010" max="11010" width="7.85546875" style="8" customWidth="1"/>
    <col min="11011" max="11011" width="22.7109375" style="8" customWidth="1"/>
    <col min="11012" max="11012" width="12.5703125" style="8" customWidth="1"/>
    <col min="11013" max="11013" width="10.85546875" style="8" customWidth="1"/>
    <col min="11014" max="11014" width="8.85546875" style="8" customWidth="1"/>
    <col min="11015" max="11015" width="10" style="8" customWidth="1"/>
    <col min="11016" max="11016" width="9.85546875" style="8" customWidth="1"/>
    <col min="11017" max="11017" width="8.85546875" style="8" customWidth="1"/>
    <col min="11018" max="11018" width="8.7109375" style="8" customWidth="1"/>
    <col min="11019" max="11019" width="9.42578125" style="8" customWidth="1"/>
    <col min="11020" max="11264" width="9.140625" style="8"/>
    <col min="11265" max="11265" width="20.5703125" style="8" customWidth="1"/>
    <col min="11266" max="11266" width="7.85546875" style="8" customWidth="1"/>
    <col min="11267" max="11267" width="22.7109375" style="8" customWidth="1"/>
    <col min="11268" max="11268" width="12.5703125" style="8" customWidth="1"/>
    <col min="11269" max="11269" width="10.85546875" style="8" customWidth="1"/>
    <col min="11270" max="11270" width="8.85546875" style="8" customWidth="1"/>
    <col min="11271" max="11271" width="10" style="8" customWidth="1"/>
    <col min="11272" max="11272" width="9.85546875" style="8" customWidth="1"/>
    <col min="11273" max="11273" width="8.85546875" style="8" customWidth="1"/>
    <col min="11274" max="11274" width="8.7109375" style="8" customWidth="1"/>
    <col min="11275" max="11275" width="9.42578125" style="8" customWidth="1"/>
    <col min="11276" max="11520" width="9.140625" style="8"/>
    <col min="11521" max="11521" width="20.5703125" style="8" customWidth="1"/>
    <col min="11522" max="11522" width="7.85546875" style="8" customWidth="1"/>
    <col min="11523" max="11523" width="22.7109375" style="8" customWidth="1"/>
    <col min="11524" max="11524" width="12.5703125" style="8" customWidth="1"/>
    <col min="11525" max="11525" width="10.85546875" style="8" customWidth="1"/>
    <col min="11526" max="11526" width="8.85546875" style="8" customWidth="1"/>
    <col min="11527" max="11527" width="10" style="8" customWidth="1"/>
    <col min="11528" max="11528" width="9.85546875" style="8" customWidth="1"/>
    <col min="11529" max="11529" width="8.85546875" style="8" customWidth="1"/>
    <col min="11530" max="11530" width="8.7109375" style="8" customWidth="1"/>
    <col min="11531" max="11531" width="9.42578125" style="8" customWidth="1"/>
    <col min="11532" max="11776" width="9.140625" style="8"/>
    <col min="11777" max="11777" width="20.5703125" style="8" customWidth="1"/>
    <col min="11778" max="11778" width="7.85546875" style="8" customWidth="1"/>
    <col min="11779" max="11779" width="22.7109375" style="8" customWidth="1"/>
    <col min="11780" max="11780" width="12.5703125" style="8" customWidth="1"/>
    <col min="11781" max="11781" width="10.85546875" style="8" customWidth="1"/>
    <col min="11782" max="11782" width="8.85546875" style="8" customWidth="1"/>
    <col min="11783" max="11783" width="10" style="8" customWidth="1"/>
    <col min="11784" max="11784" width="9.85546875" style="8" customWidth="1"/>
    <col min="11785" max="11785" width="8.85546875" style="8" customWidth="1"/>
    <col min="11786" max="11786" width="8.7109375" style="8" customWidth="1"/>
    <col min="11787" max="11787" width="9.42578125" style="8" customWidth="1"/>
    <col min="11788" max="12032" width="9.140625" style="8"/>
    <col min="12033" max="12033" width="20.5703125" style="8" customWidth="1"/>
    <col min="12034" max="12034" width="7.85546875" style="8" customWidth="1"/>
    <col min="12035" max="12035" width="22.7109375" style="8" customWidth="1"/>
    <col min="12036" max="12036" width="12.5703125" style="8" customWidth="1"/>
    <col min="12037" max="12037" width="10.85546875" style="8" customWidth="1"/>
    <col min="12038" max="12038" width="8.85546875" style="8" customWidth="1"/>
    <col min="12039" max="12039" width="10" style="8" customWidth="1"/>
    <col min="12040" max="12040" width="9.85546875" style="8" customWidth="1"/>
    <col min="12041" max="12041" width="8.85546875" style="8" customWidth="1"/>
    <col min="12042" max="12042" width="8.7109375" style="8" customWidth="1"/>
    <col min="12043" max="12043" width="9.42578125" style="8" customWidth="1"/>
    <col min="12044" max="12288" width="9.140625" style="8"/>
    <col min="12289" max="12289" width="20.5703125" style="8" customWidth="1"/>
    <col min="12290" max="12290" width="7.85546875" style="8" customWidth="1"/>
    <col min="12291" max="12291" width="22.7109375" style="8" customWidth="1"/>
    <col min="12292" max="12292" width="12.5703125" style="8" customWidth="1"/>
    <col min="12293" max="12293" width="10.85546875" style="8" customWidth="1"/>
    <col min="12294" max="12294" width="8.85546875" style="8" customWidth="1"/>
    <col min="12295" max="12295" width="10" style="8" customWidth="1"/>
    <col min="12296" max="12296" width="9.85546875" style="8" customWidth="1"/>
    <col min="12297" max="12297" width="8.85546875" style="8" customWidth="1"/>
    <col min="12298" max="12298" width="8.7109375" style="8" customWidth="1"/>
    <col min="12299" max="12299" width="9.42578125" style="8" customWidth="1"/>
    <col min="12300" max="12544" width="9.140625" style="8"/>
    <col min="12545" max="12545" width="20.5703125" style="8" customWidth="1"/>
    <col min="12546" max="12546" width="7.85546875" style="8" customWidth="1"/>
    <col min="12547" max="12547" width="22.7109375" style="8" customWidth="1"/>
    <col min="12548" max="12548" width="12.5703125" style="8" customWidth="1"/>
    <col min="12549" max="12549" width="10.85546875" style="8" customWidth="1"/>
    <col min="12550" max="12550" width="8.85546875" style="8" customWidth="1"/>
    <col min="12551" max="12551" width="10" style="8" customWidth="1"/>
    <col min="12552" max="12552" width="9.85546875" style="8" customWidth="1"/>
    <col min="12553" max="12553" width="8.85546875" style="8" customWidth="1"/>
    <col min="12554" max="12554" width="8.7109375" style="8" customWidth="1"/>
    <col min="12555" max="12555" width="9.42578125" style="8" customWidth="1"/>
    <col min="12556" max="12800" width="9.140625" style="8"/>
    <col min="12801" max="12801" width="20.5703125" style="8" customWidth="1"/>
    <col min="12802" max="12802" width="7.85546875" style="8" customWidth="1"/>
    <col min="12803" max="12803" width="22.7109375" style="8" customWidth="1"/>
    <col min="12804" max="12804" width="12.5703125" style="8" customWidth="1"/>
    <col min="12805" max="12805" width="10.85546875" style="8" customWidth="1"/>
    <col min="12806" max="12806" width="8.85546875" style="8" customWidth="1"/>
    <col min="12807" max="12807" width="10" style="8" customWidth="1"/>
    <col min="12808" max="12808" width="9.85546875" style="8" customWidth="1"/>
    <col min="12809" max="12809" width="8.85546875" style="8" customWidth="1"/>
    <col min="12810" max="12810" width="8.7109375" style="8" customWidth="1"/>
    <col min="12811" max="12811" width="9.42578125" style="8" customWidth="1"/>
    <col min="12812" max="13056" width="9.140625" style="8"/>
    <col min="13057" max="13057" width="20.5703125" style="8" customWidth="1"/>
    <col min="13058" max="13058" width="7.85546875" style="8" customWidth="1"/>
    <col min="13059" max="13059" width="22.7109375" style="8" customWidth="1"/>
    <col min="13060" max="13060" width="12.5703125" style="8" customWidth="1"/>
    <col min="13061" max="13061" width="10.85546875" style="8" customWidth="1"/>
    <col min="13062" max="13062" width="8.85546875" style="8" customWidth="1"/>
    <col min="13063" max="13063" width="10" style="8" customWidth="1"/>
    <col min="13064" max="13064" width="9.85546875" style="8" customWidth="1"/>
    <col min="13065" max="13065" width="8.85546875" style="8" customWidth="1"/>
    <col min="13066" max="13066" width="8.7109375" style="8" customWidth="1"/>
    <col min="13067" max="13067" width="9.42578125" style="8" customWidth="1"/>
    <col min="13068" max="13312" width="9.140625" style="8"/>
    <col min="13313" max="13313" width="20.5703125" style="8" customWidth="1"/>
    <col min="13314" max="13314" width="7.85546875" style="8" customWidth="1"/>
    <col min="13315" max="13315" width="22.7109375" style="8" customWidth="1"/>
    <col min="13316" max="13316" width="12.5703125" style="8" customWidth="1"/>
    <col min="13317" max="13317" width="10.85546875" style="8" customWidth="1"/>
    <col min="13318" max="13318" width="8.85546875" style="8" customWidth="1"/>
    <col min="13319" max="13319" width="10" style="8" customWidth="1"/>
    <col min="13320" max="13320" width="9.85546875" style="8" customWidth="1"/>
    <col min="13321" max="13321" width="8.85546875" style="8" customWidth="1"/>
    <col min="13322" max="13322" width="8.7109375" style="8" customWidth="1"/>
    <col min="13323" max="13323" width="9.42578125" style="8" customWidth="1"/>
    <col min="13324" max="13568" width="9.140625" style="8"/>
    <col min="13569" max="13569" width="20.5703125" style="8" customWidth="1"/>
    <col min="13570" max="13570" width="7.85546875" style="8" customWidth="1"/>
    <col min="13571" max="13571" width="22.7109375" style="8" customWidth="1"/>
    <col min="13572" max="13572" width="12.5703125" style="8" customWidth="1"/>
    <col min="13573" max="13573" width="10.85546875" style="8" customWidth="1"/>
    <col min="13574" max="13574" width="8.85546875" style="8" customWidth="1"/>
    <col min="13575" max="13575" width="10" style="8" customWidth="1"/>
    <col min="13576" max="13576" width="9.85546875" style="8" customWidth="1"/>
    <col min="13577" max="13577" width="8.85546875" style="8" customWidth="1"/>
    <col min="13578" max="13578" width="8.7109375" style="8" customWidth="1"/>
    <col min="13579" max="13579" width="9.42578125" style="8" customWidth="1"/>
    <col min="13580" max="13824" width="9.140625" style="8"/>
    <col min="13825" max="13825" width="20.5703125" style="8" customWidth="1"/>
    <col min="13826" max="13826" width="7.85546875" style="8" customWidth="1"/>
    <col min="13827" max="13827" width="22.7109375" style="8" customWidth="1"/>
    <col min="13828" max="13828" width="12.5703125" style="8" customWidth="1"/>
    <col min="13829" max="13829" width="10.85546875" style="8" customWidth="1"/>
    <col min="13830" max="13830" width="8.85546875" style="8" customWidth="1"/>
    <col min="13831" max="13831" width="10" style="8" customWidth="1"/>
    <col min="13832" max="13832" width="9.85546875" style="8" customWidth="1"/>
    <col min="13833" max="13833" width="8.85546875" style="8" customWidth="1"/>
    <col min="13834" max="13834" width="8.7109375" style="8" customWidth="1"/>
    <col min="13835" max="13835" width="9.42578125" style="8" customWidth="1"/>
    <col min="13836" max="14080" width="9.140625" style="8"/>
    <col min="14081" max="14081" width="20.5703125" style="8" customWidth="1"/>
    <col min="14082" max="14082" width="7.85546875" style="8" customWidth="1"/>
    <col min="14083" max="14083" width="22.7109375" style="8" customWidth="1"/>
    <col min="14084" max="14084" width="12.5703125" style="8" customWidth="1"/>
    <col min="14085" max="14085" width="10.85546875" style="8" customWidth="1"/>
    <col min="14086" max="14086" width="8.85546875" style="8" customWidth="1"/>
    <col min="14087" max="14087" width="10" style="8" customWidth="1"/>
    <col min="14088" max="14088" width="9.85546875" style="8" customWidth="1"/>
    <col min="14089" max="14089" width="8.85546875" style="8" customWidth="1"/>
    <col min="14090" max="14090" width="8.7109375" style="8" customWidth="1"/>
    <col min="14091" max="14091" width="9.42578125" style="8" customWidth="1"/>
    <col min="14092" max="14336" width="9.140625" style="8"/>
    <col min="14337" max="14337" width="20.5703125" style="8" customWidth="1"/>
    <col min="14338" max="14338" width="7.85546875" style="8" customWidth="1"/>
    <col min="14339" max="14339" width="22.7109375" style="8" customWidth="1"/>
    <col min="14340" max="14340" width="12.5703125" style="8" customWidth="1"/>
    <col min="14341" max="14341" width="10.85546875" style="8" customWidth="1"/>
    <col min="14342" max="14342" width="8.85546875" style="8" customWidth="1"/>
    <col min="14343" max="14343" width="10" style="8" customWidth="1"/>
    <col min="14344" max="14344" width="9.85546875" style="8" customWidth="1"/>
    <col min="14345" max="14345" width="8.85546875" style="8" customWidth="1"/>
    <col min="14346" max="14346" width="8.7109375" style="8" customWidth="1"/>
    <col min="14347" max="14347" width="9.42578125" style="8" customWidth="1"/>
    <col min="14348" max="14592" width="9.140625" style="8"/>
    <col min="14593" max="14593" width="20.5703125" style="8" customWidth="1"/>
    <col min="14594" max="14594" width="7.85546875" style="8" customWidth="1"/>
    <col min="14595" max="14595" width="22.7109375" style="8" customWidth="1"/>
    <col min="14596" max="14596" width="12.5703125" style="8" customWidth="1"/>
    <col min="14597" max="14597" width="10.85546875" style="8" customWidth="1"/>
    <col min="14598" max="14598" width="8.85546875" style="8" customWidth="1"/>
    <col min="14599" max="14599" width="10" style="8" customWidth="1"/>
    <col min="14600" max="14600" width="9.85546875" style="8" customWidth="1"/>
    <col min="14601" max="14601" width="8.85546875" style="8" customWidth="1"/>
    <col min="14602" max="14602" width="8.7109375" style="8" customWidth="1"/>
    <col min="14603" max="14603" width="9.42578125" style="8" customWidth="1"/>
    <col min="14604" max="14848" width="9.140625" style="8"/>
    <col min="14849" max="14849" width="20.5703125" style="8" customWidth="1"/>
    <col min="14850" max="14850" width="7.85546875" style="8" customWidth="1"/>
    <col min="14851" max="14851" width="22.7109375" style="8" customWidth="1"/>
    <col min="14852" max="14852" width="12.5703125" style="8" customWidth="1"/>
    <col min="14853" max="14853" width="10.85546875" style="8" customWidth="1"/>
    <col min="14854" max="14854" width="8.85546875" style="8" customWidth="1"/>
    <col min="14855" max="14855" width="10" style="8" customWidth="1"/>
    <col min="14856" max="14856" width="9.85546875" style="8" customWidth="1"/>
    <col min="14857" max="14857" width="8.85546875" style="8" customWidth="1"/>
    <col min="14858" max="14858" width="8.7109375" style="8" customWidth="1"/>
    <col min="14859" max="14859" width="9.42578125" style="8" customWidth="1"/>
    <col min="14860" max="15104" width="9.140625" style="8"/>
    <col min="15105" max="15105" width="20.5703125" style="8" customWidth="1"/>
    <col min="15106" max="15106" width="7.85546875" style="8" customWidth="1"/>
    <col min="15107" max="15107" width="22.7109375" style="8" customWidth="1"/>
    <col min="15108" max="15108" width="12.5703125" style="8" customWidth="1"/>
    <col min="15109" max="15109" width="10.85546875" style="8" customWidth="1"/>
    <col min="15110" max="15110" width="8.85546875" style="8" customWidth="1"/>
    <col min="15111" max="15111" width="10" style="8" customWidth="1"/>
    <col min="15112" max="15112" width="9.85546875" style="8" customWidth="1"/>
    <col min="15113" max="15113" width="8.85546875" style="8" customWidth="1"/>
    <col min="15114" max="15114" width="8.7109375" style="8" customWidth="1"/>
    <col min="15115" max="15115" width="9.42578125" style="8" customWidth="1"/>
    <col min="15116" max="15360" width="9.140625" style="8"/>
    <col min="15361" max="15361" width="20.5703125" style="8" customWidth="1"/>
    <col min="15362" max="15362" width="7.85546875" style="8" customWidth="1"/>
    <col min="15363" max="15363" width="22.7109375" style="8" customWidth="1"/>
    <col min="15364" max="15364" width="12.5703125" style="8" customWidth="1"/>
    <col min="15365" max="15365" width="10.85546875" style="8" customWidth="1"/>
    <col min="15366" max="15366" width="8.85546875" style="8" customWidth="1"/>
    <col min="15367" max="15367" width="10" style="8" customWidth="1"/>
    <col min="15368" max="15368" width="9.85546875" style="8" customWidth="1"/>
    <col min="15369" max="15369" width="8.85546875" style="8" customWidth="1"/>
    <col min="15370" max="15370" width="8.7109375" style="8" customWidth="1"/>
    <col min="15371" max="15371" width="9.42578125" style="8" customWidth="1"/>
    <col min="15372" max="15616" width="9.140625" style="8"/>
    <col min="15617" max="15617" width="20.5703125" style="8" customWidth="1"/>
    <col min="15618" max="15618" width="7.85546875" style="8" customWidth="1"/>
    <col min="15619" max="15619" width="22.7109375" style="8" customWidth="1"/>
    <col min="15620" max="15620" width="12.5703125" style="8" customWidth="1"/>
    <col min="15621" max="15621" width="10.85546875" style="8" customWidth="1"/>
    <col min="15622" max="15622" width="8.85546875" style="8" customWidth="1"/>
    <col min="15623" max="15623" width="10" style="8" customWidth="1"/>
    <col min="15624" max="15624" width="9.85546875" style="8" customWidth="1"/>
    <col min="15625" max="15625" width="8.85546875" style="8" customWidth="1"/>
    <col min="15626" max="15626" width="8.7109375" style="8" customWidth="1"/>
    <col min="15627" max="15627" width="9.42578125" style="8" customWidth="1"/>
    <col min="15628" max="15872" width="9.140625" style="8"/>
    <col min="15873" max="15873" width="20.5703125" style="8" customWidth="1"/>
    <col min="15874" max="15874" width="7.85546875" style="8" customWidth="1"/>
    <col min="15875" max="15875" width="22.7109375" style="8" customWidth="1"/>
    <col min="15876" max="15876" width="12.5703125" style="8" customWidth="1"/>
    <col min="15877" max="15877" width="10.85546875" style="8" customWidth="1"/>
    <col min="15878" max="15878" width="8.85546875" style="8" customWidth="1"/>
    <col min="15879" max="15879" width="10" style="8" customWidth="1"/>
    <col min="15880" max="15880" width="9.85546875" style="8" customWidth="1"/>
    <col min="15881" max="15881" width="8.85546875" style="8" customWidth="1"/>
    <col min="15882" max="15882" width="8.7109375" style="8" customWidth="1"/>
    <col min="15883" max="15883" width="9.42578125" style="8" customWidth="1"/>
    <col min="15884" max="16128" width="9.140625" style="8"/>
    <col min="16129" max="16129" width="20.5703125" style="8" customWidth="1"/>
    <col min="16130" max="16130" width="7.85546875" style="8" customWidth="1"/>
    <col min="16131" max="16131" width="22.7109375" style="8" customWidth="1"/>
    <col min="16132" max="16132" width="12.5703125" style="8" customWidth="1"/>
    <col min="16133" max="16133" width="10.85546875" style="8" customWidth="1"/>
    <col min="16134" max="16134" width="8.85546875" style="8" customWidth="1"/>
    <col min="16135" max="16135" width="10" style="8" customWidth="1"/>
    <col min="16136" max="16136" width="9.85546875" style="8" customWidth="1"/>
    <col min="16137" max="16137" width="8.85546875" style="8" customWidth="1"/>
    <col min="16138" max="16138" width="8.7109375" style="8" customWidth="1"/>
    <col min="16139" max="16139" width="9.42578125" style="8" customWidth="1"/>
    <col min="16140" max="16384" width="9.140625" style="8"/>
  </cols>
  <sheetData>
    <row r="1" spans="1:18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18">
      <c r="A2" s="296"/>
      <c r="B2" s="297" t="s">
        <v>166</v>
      </c>
      <c r="C2" s="298">
        <v>7041357</v>
      </c>
      <c r="D2" s="299"/>
      <c r="E2" s="299"/>
      <c r="F2" s="299"/>
      <c r="G2" s="300"/>
    </row>
    <row r="3" spans="1:18">
      <c r="A3" s="296"/>
      <c r="B3" s="297" t="s">
        <v>168</v>
      </c>
      <c r="C3" s="403">
        <v>43465</v>
      </c>
      <c r="D3" s="299"/>
      <c r="E3" s="299"/>
      <c r="F3" s="299"/>
      <c r="G3" s="300"/>
    </row>
    <row r="4" spans="1:18" ht="14.25">
      <c r="A4" s="296"/>
      <c r="B4" s="297" t="s">
        <v>167</v>
      </c>
      <c r="C4" s="301" t="s">
        <v>267</v>
      </c>
      <c r="D4" s="302"/>
      <c r="E4" s="302"/>
      <c r="F4" s="302"/>
      <c r="G4" s="303"/>
    </row>
    <row r="5" spans="1:18" ht="15.75">
      <c r="J5" s="2" t="s">
        <v>2799</v>
      </c>
      <c r="K5" s="258"/>
      <c r="L5" s="29"/>
      <c r="M5" s="29"/>
      <c r="N5" s="3"/>
    </row>
    <row r="6" spans="1:18" ht="28.5" customHeight="1">
      <c r="A6" s="692" t="s">
        <v>8</v>
      </c>
      <c r="B6" s="692" t="s">
        <v>9</v>
      </c>
      <c r="C6" s="692" t="s">
        <v>10</v>
      </c>
      <c r="D6" s="692" t="s">
        <v>11</v>
      </c>
      <c r="E6" s="692" t="s">
        <v>12</v>
      </c>
      <c r="F6" s="787" t="s">
        <v>324</v>
      </c>
      <c r="G6" s="787"/>
      <c r="H6" s="787"/>
      <c r="I6" s="709" t="s">
        <v>2800</v>
      </c>
      <c r="J6" s="707"/>
      <c r="K6" s="708"/>
      <c r="L6" s="29"/>
      <c r="M6" s="29"/>
      <c r="N6" s="3"/>
    </row>
    <row r="7" spans="1:18" ht="23.25" thickBot="1">
      <c r="A7" s="692"/>
      <c r="B7" s="692"/>
      <c r="C7" s="692"/>
      <c r="D7" s="692"/>
      <c r="E7" s="692"/>
      <c r="F7" s="126" t="s">
        <v>13</v>
      </c>
      <c r="G7" s="345" t="s">
        <v>14</v>
      </c>
      <c r="H7" s="266" t="s">
        <v>15</v>
      </c>
      <c r="I7" s="126" t="s">
        <v>13</v>
      </c>
      <c r="J7" s="345" t="s">
        <v>14</v>
      </c>
      <c r="K7" s="266" t="s">
        <v>15</v>
      </c>
      <c r="L7" s="3"/>
      <c r="M7" s="3"/>
      <c r="N7" s="3"/>
    </row>
    <row r="8" spans="1:18" ht="13.5" thickBot="1">
      <c r="A8" s="129" t="s">
        <v>80</v>
      </c>
      <c r="B8" s="129"/>
      <c r="C8" s="129"/>
      <c r="D8" s="129"/>
      <c r="E8" s="129"/>
      <c r="F8" s="129"/>
      <c r="G8" s="251"/>
      <c r="H8" s="182">
        <f>SUM(H9:H11)</f>
        <v>0</v>
      </c>
      <c r="I8" s="265"/>
      <c r="J8" s="263"/>
      <c r="K8" s="182">
        <f>SUM(K9:K11)</f>
        <v>0</v>
      </c>
      <c r="L8" s="3"/>
      <c r="M8" s="3"/>
      <c r="N8" s="3"/>
    </row>
    <row r="9" spans="1:18" ht="11.1" customHeight="1">
      <c r="A9" s="183"/>
      <c r="B9" s="183"/>
      <c r="C9" s="183"/>
      <c r="D9" s="183"/>
      <c r="E9" s="183"/>
      <c r="F9" s="183"/>
      <c r="G9" s="183"/>
      <c r="H9" s="184"/>
      <c r="I9" s="183"/>
      <c r="J9" s="341"/>
      <c r="K9" s="184"/>
    </row>
    <row r="10" spans="1:18" ht="11.1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341"/>
      <c r="K10" s="183"/>
      <c r="Q10" s="624"/>
      <c r="R10" s="624"/>
    </row>
    <row r="11" spans="1:18" ht="11.1" customHeight="1" thickBot="1">
      <c r="A11" s="183"/>
      <c r="B11" s="183"/>
      <c r="C11" s="183"/>
      <c r="D11" s="183"/>
      <c r="E11" s="183"/>
      <c r="F11" s="183"/>
      <c r="G11" s="183"/>
      <c r="H11" s="267"/>
      <c r="I11" s="183"/>
      <c r="J11" s="341"/>
      <c r="K11" s="267"/>
      <c r="Q11" s="624"/>
      <c r="R11" s="624"/>
    </row>
    <row r="12" spans="1:18" ht="15.75" thickBot="1">
      <c r="A12" s="129" t="s">
        <v>2801</v>
      </c>
      <c r="B12" s="129"/>
      <c r="C12" s="129"/>
      <c r="D12" s="129"/>
      <c r="E12" s="129"/>
      <c r="F12" s="129"/>
      <c r="G12" s="251"/>
      <c r="H12" s="182">
        <f>SUM(H13:H15)</f>
        <v>0</v>
      </c>
      <c r="I12" s="265"/>
      <c r="J12" s="263"/>
      <c r="K12" s="182">
        <f>SUM(K13:K15)</f>
        <v>0</v>
      </c>
      <c r="Q12" s="624"/>
      <c r="R12" s="624"/>
    </row>
    <row r="13" spans="1:18" ht="11.1" customHeight="1">
      <c r="A13" s="183"/>
      <c r="B13" s="185"/>
      <c r="C13" s="185"/>
      <c r="D13" s="185"/>
      <c r="E13" s="185"/>
      <c r="F13" s="183"/>
      <c r="G13" s="183"/>
      <c r="H13" s="184"/>
      <c r="I13" s="183"/>
      <c r="J13" s="341"/>
      <c r="K13" s="184"/>
      <c r="Q13" s="624"/>
      <c r="R13" s="624"/>
    </row>
    <row r="14" spans="1:18" ht="11.1" customHeight="1">
      <c r="A14" s="183"/>
      <c r="B14" s="185"/>
      <c r="C14" s="185"/>
      <c r="D14" s="185"/>
      <c r="E14" s="185"/>
      <c r="F14" s="183"/>
      <c r="G14" s="183"/>
      <c r="H14" s="183"/>
      <c r="I14" s="183"/>
      <c r="J14" s="341"/>
      <c r="K14" s="183"/>
      <c r="Q14" s="624"/>
      <c r="R14" s="624"/>
    </row>
    <row r="15" spans="1:18" ht="11.1" customHeight="1" thickBot="1">
      <c r="A15" s="183"/>
      <c r="B15" s="185"/>
      <c r="C15" s="185"/>
      <c r="D15" s="185"/>
      <c r="E15" s="185"/>
      <c r="F15" s="183"/>
      <c r="G15" s="183"/>
      <c r="H15" s="267"/>
      <c r="I15" s="183"/>
      <c r="J15" s="341"/>
      <c r="K15" s="267"/>
      <c r="Q15" s="624"/>
      <c r="R15" s="624"/>
    </row>
    <row r="16" spans="1:18" ht="15.75" thickBot="1">
      <c r="A16" s="129" t="s">
        <v>81</v>
      </c>
      <c r="B16" s="129"/>
      <c r="C16" s="129"/>
      <c r="D16" s="129"/>
      <c r="E16" s="129"/>
      <c r="F16" s="129"/>
      <c r="G16" s="251"/>
      <c r="H16" s="182">
        <f>SUM(H17:H18)</f>
        <v>0</v>
      </c>
      <c r="I16" s="265"/>
      <c r="J16" s="263"/>
      <c r="K16" s="182">
        <f>SUM(K17:K18)</f>
        <v>0</v>
      </c>
      <c r="Q16" s="624"/>
      <c r="R16" s="624"/>
    </row>
    <row r="17" spans="1:12" ht="11.1" customHeight="1">
      <c r="A17" s="183"/>
      <c r="B17" s="185"/>
      <c r="C17" s="185"/>
      <c r="D17" s="185"/>
      <c r="E17" s="185"/>
      <c r="F17" s="183"/>
      <c r="G17" s="183"/>
      <c r="H17" s="184"/>
      <c r="I17" s="183"/>
      <c r="J17" s="341"/>
      <c r="K17" s="184"/>
    </row>
    <row r="18" spans="1:12" ht="11.1" customHeight="1" thickBot="1">
      <c r="A18" s="183"/>
      <c r="B18" s="185"/>
      <c r="C18" s="185"/>
      <c r="D18" s="185"/>
      <c r="E18" s="185"/>
      <c r="F18" s="183"/>
      <c r="G18" s="183"/>
      <c r="H18" s="267"/>
      <c r="I18" s="183"/>
      <c r="J18" s="341"/>
      <c r="K18" s="267"/>
    </row>
    <row r="19" spans="1:12" ht="13.5" thickBot="1">
      <c r="A19" s="129" t="s">
        <v>82</v>
      </c>
      <c r="B19" s="129"/>
      <c r="C19" s="129"/>
      <c r="D19" s="129"/>
      <c r="E19" s="129"/>
      <c r="F19" s="129"/>
      <c r="G19" s="251"/>
      <c r="H19" s="182">
        <f>SUM(H20:H33)</f>
        <v>23733000</v>
      </c>
      <c r="I19" s="182">
        <f>SUM(I20:I33)</f>
        <v>0</v>
      </c>
      <c r="J19" s="182">
        <f>SUM(J20:J33)</f>
        <v>0</v>
      </c>
      <c r="K19" s="137">
        <f>SUM(K20:K33)</f>
        <v>24513466.700000003</v>
      </c>
      <c r="L19" s="625">
        <f>K19/H19</f>
        <v>1.0328852947372857</v>
      </c>
    </row>
    <row r="20" spans="1:12" ht="13.5" customHeight="1" thickBot="1">
      <c r="A20" s="129" t="s">
        <v>66</v>
      </c>
      <c r="B20" s="185" t="s">
        <v>113</v>
      </c>
      <c r="C20" s="173"/>
      <c r="D20" s="173"/>
      <c r="E20" s="173"/>
      <c r="F20" s="173"/>
      <c r="G20" s="173"/>
      <c r="H20" s="184">
        <v>60000</v>
      </c>
      <c r="I20" s="259"/>
      <c r="J20" s="626"/>
      <c r="K20" s="626">
        <v>61705.2</v>
      </c>
      <c r="L20" s="625">
        <f t="shared" ref="L20:L34" si="0">K20/H20</f>
        <v>1.0284199999999999</v>
      </c>
    </row>
    <row r="21" spans="1:12" ht="13.5" customHeight="1" thickBot="1">
      <c r="A21" s="129" t="s">
        <v>67</v>
      </c>
      <c r="B21" s="185" t="s">
        <v>268</v>
      </c>
      <c r="C21" s="173"/>
      <c r="D21" s="173"/>
      <c r="E21" s="173"/>
      <c r="F21" s="173"/>
      <c r="G21" s="173"/>
      <c r="H21" s="183">
        <v>40000</v>
      </c>
      <c r="I21" s="259"/>
      <c r="J21" s="626"/>
      <c r="K21" s="626">
        <v>35171.440000000002</v>
      </c>
      <c r="L21" s="625">
        <f t="shared" si="0"/>
        <v>0.87928600000000001</v>
      </c>
    </row>
    <row r="22" spans="1:12" ht="13.5" customHeight="1" thickBot="1">
      <c r="A22" s="129" t="s">
        <v>68</v>
      </c>
      <c r="B22" s="185" t="s">
        <v>115</v>
      </c>
      <c r="C22" s="173"/>
      <c r="D22" s="173"/>
      <c r="E22" s="173"/>
      <c r="F22" s="173"/>
      <c r="G22" s="173"/>
      <c r="H22" s="183">
        <v>80000</v>
      </c>
      <c r="I22" s="259"/>
      <c r="J22" s="626"/>
      <c r="K22" s="626">
        <v>78149.06</v>
      </c>
      <c r="L22" s="625">
        <f t="shared" si="0"/>
        <v>0.97686324999999996</v>
      </c>
    </row>
    <row r="23" spans="1:12" ht="13.5" customHeight="1" thickBot="1">
      <c r="A23" s="129" t="s">
        <v>69</v>
      </c>
      <c r="B23" s="185" t="s">
        <v>116</v>
      </c>
      <c r="C23" s="173"/>
      <c r="D23" s="173"/>
      <c r="E23" s="173"/>
      <c r="F23" s="173"/>
      <c r="G23" s="173"/>
      <c r="H23" s="183">
        <v>4000</v>
      </c>
      <c r="I23" s="259"/>
      <c r="J23" s="626"/>
      <c r="K23" s="626">
        <v>3750.83</v>
      </c>
      <c r="L23" s="625">
        <f t="shared" si="0"/>
        <v>0.93770750000000003</v>
      </c>
    </row>
    <row r="24" spans="1:12" ht="24.75" customHeight="1" thickBot="1">
      <c r="A24" s="129" t="s">
        <v>70</v>
      </c>
      <c r="B24" s="185" t="s">
        <v>114</v>
      </c>
      <c r="C24" s="173"/>
      <c r="D24" s="173"/>
      <c r="E24" s="173"/>
      <c r="F24" s="173"/>
      <c r="G24" s="173"/>
      <c r="H24" s="183">
        <v>500</v>
      </c>
      <c r="I24" s="259"/>
      <c r="J24" s="626"/>
      <c r="K24" s="626">
        <v>0</v>
      </c>
      <c r="L24" s="625">
        <f t="shared" si="0"/>
        <v>0</v>
      </c>
    </row>
    <row r="25" spans="1:12" ht="13.5" customHeight="1" thickBot="1">
      <c r="A25" s="129" t="s">
        <v>71</v>
      </c>
      <c r="B25" s="185" t="s">
        <v>86</v>
      </c>
      <c r="C25" s="173"/>
      <c r="D25" s="173"/>
      <c r="E25" s="173"/>
      <c r="F25" s="173"/>
      <c r="G25" s="173"/>
      <c r="H25" s="183">
        <v>4000</v>
      </c>
      <c r="I25" s="259"/>
      <c r="J25" s="626"/>
      <c r="K25" s="626">
        <v>3657.16</v>
      </c>
      <c r="L25" s="625">
        <f t="shared" si="0"/>
        <v>0.91428999999999994</v>
      </c>
    </row>
    <row r="26" spans="1:12" ht="13.5" customHeight="1" thickBot="1">
      <c r="A26" s="129" t="s">
        <v>72</v>
      </c>
      <c r="B26" s="185" t="s">
        <v>83</v>
      </c>
      <c r="C26" s="173"/>
      <c r="D26" s="173"/>
      <c r="E26" s="173"/>
      <c r="F26" s="173"/>
      <c r="G26" s="173"/>
      <c r="H26" s="183">
        <v>90000</v>
      </c>
      <c r="I26" s="259"/>
      <c r="J26" s="626"/>
      <c r="K26" s="626">
        <v>89948.64</v>
      </c>
      <c r="L26" s="625">
        <f t="shared" si="0"/>
        <v>0.99942933333333328</v>
      </c>
    </row>
    <row r="27" spans="1:12" ht="13.5" customHeight="1" thickBot="1">
      <c r="A27" s="129" t="s">
        <v>73</v>
      </c>
      <c r="B27" s="185" t="s">
        <v>84</v>
      </c>
      <c r="C27" s="173"/>
      <c r="D27" s="173"/>
      <c r="E27" s="173"/>
      <c r="F27" s="173"/>
      <c r="G27" s="173"/>
      <c r="H27" s="183">
        <v>0</v>
      </c>
      <c r="I27" s="259"/>
      <c r="J27" s="626"/>
      <c r="K27" s="626">
        <v>0</v>
      </c>
      <c r="L27" s="625" t="e">
        <f t="shared" si="0"/>
        <v>#DIV/0!</v>
      </c>
    </row>
    <row r="28" spans="1:12" ht="13.5" customHeight="1" thickBot="1">
      <c r="A28" s="129" t="s">
        <v>74</v>
      </c>
      <c r="B28" s="185" t="s">
        <v>117</v>
      </c>
      <c r="C28" s="173"/>
      <c r="D28" s="173"/>
      <c r="E28" s="173"/>
      <c r="F28" s="173"/>
      <c r="G28" s="173"/>
      <c r="H28" s="183">
        <v>14000</v>
      </c>
      <c r="I28" s="259"/>
      <c r="J28" s="626"/>
      <c r="K28" s="626">
        <v>13625.28</v>
      </c>
      <c r="L28" s="625">
        <f t="shared" si="0"/>
        <v>0.97323428571428572</v>
      </c>
    </row>
    <row r="29" spans="1:12" ht="13.5" customHeight="1" thickBot="1">
      <c r="A29" s="129" t="s">
        <v>75</v>
      </c>
      <c r="B29" s="185" t="s">
        <v>112</v>
      </c>
      <c r="C29" s="173"/>
      <c r="D29" s="173"/>
      <c r="E29" s="173"/>
      <c r="F29" s="173"/>
      <c r="G29" s="173"/>
      <c r="H29" s="183">
        <v>23420700</v>
      </c>
      <c r="I29" s="259"/>
      <c r="J29" s="626"/>
      <c r="K29" s="626">
        <v>24208789.800000001</v>
      </c>
      <c r="L29" s="625">
        <f t="shared" si="0"/>
        <v>1.0336492846072065</v>
      </c>
    </row>
    <row r="30" spans="1:12" ht="13.5" customHeight="1" thickBot="1">
      <c r="A30" s="129" t="s">
        <v>76</v>
      </c>
      <c r="B30" s="185" t="s">
        <v>87</v>
      </c>
      <c r="C30" s="173"/>
      <c r="D30" s="173"/>
      <c r="E30" s="173"/>
      <c r="F30" s="173"/>
      <c r="G30" s="173"/>
      <c r="H30" s="183">
        <v>2000</v>
      </c>
      <c r="I30" s="259"/>
      <c r="J30" s="626"/>
      <c r="K30" s="626">
        <v>1507.68</v>
      </c>
      <c r="L30" s="625">
        <f t="shared" si="0"/>
        <v>0.75384000000000007</v>
      </c>
    </row>
    <row r="31" spans="1:12" ht="13.5" customHeight="1" thickBot="1">
      <c r="A31" s="129" t="s">
        <v>77</v>
      </c>
      <c r="B31" s="185" t="s">
        <v>118</v>
      </c>
      <c r="C31" s="173"/>
      <c r="D31" s="173"/>
      <c r="E31" s="173"/>
      <c r="F31" s="173"/>
      <c r="G31" s="173"/>
      <c r="H31" s="183">
        <v>13500</v>
      </c>
      <c r="I31" s="259"/>
      <c r="J31" s="626"/>
      <c r="K31" s="626">
        <v>13496.01</v>
      </c>
      <c r="L31" s="625">
        <f t="shared" si="0"/>
        <v>0.99970444444444451</v>
      </c>
    </row>
    <row r="32" spans="1:12" ht="13.5" customHeight="1" thickBot="1">
      <c r="A32" s="129" t="s">
        <v>78</v>
      </c>
      <c r="B32" s="185" t="s">
        <v>119</v>
      </c>
      <c r="C32" s="173"/>
      <c r="D32" s="173"/>
      <c r="E32" s="173"/>
      <c r="F32" s="173"/>
      <c r="G32" s="173"/>
      <c r="H32" s="183">
        <v>500</v>
      </c>
      <c r="I32" s="259"/>
      <c r="J32" s="626"/>
      <c r="K32" s="626">
        <v>200.09</v>
      </c>
      <c r="L32" s="625">
        <f t="shared" si="0"/>
        <v>0.40017999999999998</v>
      </c>
    </row>
    <row r="33" spans="1:12" ht="13.5" thickBot="1">
      <c r="A33" s="129" t="s">
        <v>79</v>
      </c>
      <c r="B33" s="185" t="s">
        <v>85</v>
      </c>
      <c r="C33" s="173"/>
      <c r="D33" s="173"/>
      <c r="E33" s="173"/>
      <c r="F33" s="173"/>
      <c r="G33" s="173"/>
      <c r="H33" s="267">
        <v>3800</v>
      </c>
      <c r="I33" s="259"/>
      <c r="J33" s="626"/>
      <c r="K33" s="626">
        <v>3465.51</v>
      </c>
      <c r="L33" s="625">
        <f t="shared" si="0"/>
        <v>0.91197631578947369</v>
      </c>
    </row>
    <row r="34" spans="1:12" ht="15" thickBot="1">
      <c r="A34" s="260" t="s">
        <v>88</v>
      </c>
      <c r="B34" s="261"/>
      <c r="C34" s="261"/>
      <c r="D34" s="261"/>
      <c r="E34" s="261"/>
      <c r="F34" s="262"/>
      <c r="G34" s="264"/>
      <c r="H34" s="186">
        <f>H8+H12+H16+H19</f>
        <v>23733000</v>
      </c>
      <c r="I34" s="186">
        <f>I8+I12+I16+I19</f>
        <v>0</v>
      </c>
      <c r="J34" s="186">
        <f>J8+J12+J16+J19</f>
        <v>0</v>
      </c>
      <c r="K34" s="627">
        <f>K8+K12+K16+K19</f>
        <v>24513466.700000003</v>
      </c>
      <c r="L34" s="625">
        <f t="shared" si="0"/>
        <v>1.0328852947372857</v>
      </c>
    </row>
    <row r="35" spans="1: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2" s="13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</row>
    <row r="45" spans="1:12" ht="12" customHeight="1"/>
  </sheetData>
  <mergeCells count="7">
    <mergeCell ref="I6:K6"/>
    <mergeCell ref="A6:A7"/>
    <mergeCell ref="B6:B7"/>
    <mergeCell ref="C6:C7"/>
    <mergeCell ref="D6:D7"/>
    <mergeCell ref="E6:E7"/>
    <mergeCell ref="F6:H6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100" zoomScaleSheetLayoutView="100" workbookViewId="0">
      <selection activeCell="G7" sqref="G7:J7"/>
    </sheetView>
  </sheetViews>
  <sheetFormatPr defaultRowHeight="11.25"/>
  <cols>
    <col min="1" max="1" width="9.42578125" style="12" customWidth="1"/>
    <col min="2" max="2" width="28.42578125" style="12" customWidth="1"/>
    <col min="3" max="3" width="11" style="12" customWidth="1"/>
    <col min="4" max="5" width="7.7109375" style="12" customWidth="1"/>
    <col min="6" max="10" width="9.140625" style="12" customWidth="1"/>
    <col min="11" max="12" width="7.7109375" style="12" customWidth="1"/>
    <col min="13" max="13" width="6.140625" style="12" customWidth="1"/>
    <col min="14" max="14" width="9.42578125" style="12" customWidth="1"/>
    <col min="15" max="16384" width="9.140625" style="12"/>
  </cols>
  <sheetData>
    <row r="1" spans="1:14" ht="12">
      <c r="A1" s="202"/>
      <c r="B1" s="203" t="s">
        <v>165</v>
      </c>
      <c r="C1" s="194" t="str">
        <f>Kadar.ode.!C1</f>
        <v>Институт за ментално здравље</v>
      </c>
      <c r="D1" s="198"/>
      <c r="E1" s="198"/>
      <c r="F1" s="198"/>
      <c r="G1" s="198"/>
      <c r="H1" s="198"/>
      <c r="I1" s="198"/>
      <c r="J1" s="198"/>
      <c r="K1" s="200"/>
    </row>
    <row r="2" spans="1:14" ht="12">
      <c r="A2" s="202"/>
      <c r="B2" s="203" t="s">
        <v>166</v>
      </c>
      <c r="C2" s="194">
        <f>Kadar.ode.!C2</f>
        <v>7041357</v>
      </c>
      <c r="D2" s="198"/>
      <c r="E2" s="198"/>
      <c r="F2" s="198"/>
      <c r="G2" s="198"/>
      <c r="H2" s="198"/>
      <c r="I2" s="198"/>
      <c r="J2" s="198"/>
      <c r="K2" s="200"/>
    </row>
    <row r="3" spans="1:14" ht="12">
      <c r="A3" s="202"/>
      <c r="B3" s="203"/>
      <c r="C3" s="194"/>
      <c r="D3" s="198"/>
      <c r="E3" s="198"/>
      <c r="F3" s="198"/>
      <c r="G3" s="198"/>
      <c r="H3" s="198"/>
      <c r="I3" s="198"/>
      <c r="J3" s="198"/>
      <c r="K3" s="200"/>
    </row>
    <row r="4" spans="1:14" ht="14.25">
      <c r="A4" s="202"/>
      <c r="B4" s="203" t="s">
        <v>167</v>
      </c>
      <c r="C4" s="195" t="s">
        <v>269</v>
      </c>
      <c r="D4" s="199"/>
      <c r="E4" s="199"/>
      <c r="F4" s="199"/>
      <c r="G4" s="199"/>
      <c r="H4" s="199"/>
      <c r="I4" s="199"/>
      <c r="J4" s="199"/>
      <c r="K4" s="201"/>
    </row>
    <row r="5" spans="1:14" s="13" customFormat="1" ht="15.75"/>
    <row r="6" spans="1:14" ht="11.25" customHeight="1">
      <c r="A6" s="693" t="s">
        <v>53</v>
      </c>
      <c r="B6" s="693" t="s">
        <v>299</v>
      </c>
      <c r="C6" s="790" t="s">
        <v>324</v>
      </c>
      <c r="D6" s="791"/>
      <c r="E6" s="791"/>
      <c r="F6" s="764"/>
      <c r="G6" s="790" t="s">
        <v>1766</v>
      </c>
      <c r="H6" s="791"/>
      <c r="I6" s="791"/>
      <c r="J6" s="764"/>
      <c r="K6" s="790" t="s">
        <v>1775</v>
      </c>
      <c r="L6" s="791"/>
      <c r="M6" s="791"/>
      <c r="N6" s="764"/>
    </row>
    <row r="7" spans="1:14" ht="56.25">
      <c r="A7" s="693"/>
      <c r="B7" s="693"/>
      <c r="C7" s="126" t="s">
        <v>13</v>
      </c>
      <c r="D7" s="150" t="s">
        <v>50</v>
      </c>
      <c r="E7" s="150" t="s">
        <v>51</v>
      </c>
      <c r="F7" s="327" t="s">
        <v>1754</v>
      </c>
      <c r="G7" s="126" t="s">
        <v>13</v>
      </c>
      <c r="H7" s="339" t="s">
        <v>50</v>
      </c>
      <c r="I7" s="339" t="s">
        <v>51</v>
      </c>
      <c r="J7" s="339" t="s">
        <v>1754</v>
      </c>
      <c r="K7" s="126" t="s">
        <v>13</v>
      </c>
      <c r="L7" s="150" t="s">
        <v>50</v>
      </c>
      <c r="M7" s="150" t="s">
        <v>51</v>
      </c>
      <c r="N7" s="328" t="s">
        <v>1755</v>
      </c>
    </row>
    <row r="8" spans="1:14" ht="12.75">
      <c r="A8" s="189" t="s">
        <v>313</v>
      </c>
      <c r="B8" s="188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 ht="12.75">
      <c r="A9" s="189"/>
      <c r="B9" s="188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</row>
    <row r="10" spans="1:14" ht="12.75">
      <c r="A10" s="189"/>
      <c r="B10" s="188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1:14" ht="12.75">
      <c r="A11" s="189" t="s">
        <v>314</v>
      </c>
      <c r="B11" s="188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ht="12.75">
      <c r="A12" s="189"/>
      <c r="B12" s="188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ht="12.75">
      <c r="A13" s="189"/>
      <c r="B13" s="188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ht="12.75">
      <c r="A14" s="331" t="s">
        <v>1752</v>
      </c>
      <c r="B14" s="33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ht="12.75">
      <c r="A15" s="189"/>
      <c r="B15" s="18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</row>
    <row r="16" spans="1:14" ht="12.75">
      <c r="A16" s="189"/>
      <c r="B16" s="188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</row>
    <row r="17" spans="1:14" ht="12.75">
      <c r="A17" s="189" t="s">
        <v>315</v>
      </c>
      <c r="B17" s="188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</row>
    <row r="18" spans="1:14" ht="12.75">
      <c r="A18" s="189"/>
      <c r="B18" s="188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</row>
    <row r="19" spans="1:14" ht="12.75">
      <c r="A19" s="189"/>
      <c r="B19" s="188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  <row r="20" spans="1:14" ht="12.75">
      <c r="A20" s="189" t="s">
        <v>316</v>
      </c>
      <c r="B20" s="188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spans="1:14" ht="12.75">
      <c r="A21" s="189"/>
      <c r="B21" s="18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</row>
    <row r="22" spans="1:14" ht="12.75">
      <c r="A22" s="189"/>
      <c r="B22" s="188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</row>
    <row r="23" spans="1:14" ht="12.75">
      <c r="A23" s="189" t="s">
        <v>317</v>
      </c>
      <c r="B23" s="188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</row>
    <row r="24" spans="1:14" ht="12.75">
      <c r="A24" s="189"/>
      <c r="B24" s="188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</row>
    <row r="25" spans="1:14" ht="12.75">
      <c r="A25" s="189"/>
      <c r="B25" s="188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</row>
    <row r="26" spans="1:14" ht="12.75">
      <c r="A26" s="189" t="s">
        <v>318</v>
      </c>
      <c r="B26" s="188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</row>
    <row r="27" spans="1:14" ht="12.75">
      <c r="A27" s="189"/>
      <c r="B27" s="188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</row>
    <row r="28" spans="1:14" ht="12.75">
      <c r="A28" s="189"/>
      <c r="B28" s="188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</row>
    <row r="29" spans="1:14" ht="12" customHeight="1">
      <c r="A29" s="268" t="s">
        <v>319</v>
      </c>
      <c r="B29" s="189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</row>
    <row r="30" spans="1:14" ht="12" customHeight="1">
      <c r="A30" s="189"/>
      <c r="B30" s="189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</row>
    <row r="31" spans="1:14" ht="12" customHeight="1">
      <c r="A31" s="189"/>
      <c r="B31" s="18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</row>
    <row r="32" spans="1:14" ht="12" customHeight="1">
      <c r="A32" s="268" t="s">
        <v>320</v>
      </c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1"/>
    </row>
    <row r="33" spans="1:14" ht="12" customHeight="1">
      <c r="A33" s="189"/>
      <c r="B33" s="189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</row>
    <row r="34" spans="1:14" s="13" customFormat="1" ht="12" customHeight="1">
      <c r="A34" s="189"/>
      <c r="B34" s="189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</row>
    <row r="35" spans="1:14" ht="12" customHeight="1">
      <c r="A35" s="268" t="s">
        <v>321</v>
      </c>
      <c r="B35" s="189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</row>
    <row r="36" spans="1:14" ht="12" customHeight="1">
      <c r="A36" s="189"/>
      <c r="B36" s="189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</row>
    <row r="37" spans="1:14" ht="12.75">
      <c r="A37" s="189"/>
      <c r="B37" s="18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4" ht="12" customHeight="1">
      <c r="A38" s="333" t="s">
        <v>1753</v>
      </c>
      <c r="B38" s="331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</row>
    <row r="39" spans="1:14" ht="12" customHeight="1">
      <c r="A39" s="189"/>
      <c r="B39" s="189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12.75">
      <c r="A40" s="189"/>
      <c r="B40" s="188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</row>
    <row r="41" spans="1:14" ht="12" customHeight="1">
      <c r="A41" s="268" t="s">
        <v>322</v>
      </c>
      <c r="B41" s="189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</row>
    <row r="42" spans="1:14" ht="12.75">
      <c r="A42" s="189"/>
      <c r="B42" s="189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</row>
    <row r="43" spans="1:14" ht="12.75">
      <c r="A43" s="189"/>
      <c r="B43" s="189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</row>
    <row r="44" spans="1:14" ht="12.75">
      <c r="A44" s="216" t="s">
        <v>88</v>
      </c>
      <c r="B44" s="216"/>
      <c r="C44" s="216"/>
      <c r="D44" s="216"/>
      <c r="E44" s="216"/>
      <c r="F44" s="216"/>
      <c r="G44" s="216"/>
      <c r="H44" s="216"/>
      <c r="I44" s="216"/>
      <c r="J44" s="216"/>
      <c r="K44" s="190"/>
      <c r="L44" s="190"/>
      <c r="M44" s="190"/>
      <c r="N44" s="190"/>
    </row>
  </sheetData>
  <mergeCells count="5">
    <mergeCell ref="A6:A7"/>
    <mergeCell ref="B6:B7"/>
    <mergeCell ref="K6:N6"/>
    <mergeCell ref="C6:F6"/>
    <mergeCell ref="G6:J6"/>
  </mergeCells>
  <phoneticPr fontId="12" type="noConversion"/>
  <pageMargins left="0.23622047244094499" right="0.23622047244094499" top="0.35433070866141703" bottom="0.35433070866141703" header="0.31496062992126" footer="0.31496062992126"/>
  <pageSetup paperSize="9" scale="57" fitToHeight="0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Normal="100" zoomScaleSheetLayoutView="100" workbookViewId="0">
      <selection activeCell="E20" sqref="E20"/>
    </sheetView>
  </sheetViews>
  <sheetFormatPr defaultRowHeight="11.25"/>
  <cols>
    <col min="1" max="1" width="5.42578125" style="12" customWidth="1"/>
    <col min="2" max="2" width="40" style="12" customWidth="1"/>
    <col min="3" max="3" width="12.7109375" style="12" customWidth="1"/>
    <col min="4" max="4" width="12.5703125" style="12" customWidth="1"/>
    <col min="5" max="256" width="9.140625" style="12"/>
    <col min="257" max="257" width="5.42578125" style="12" customWidth="1"/>
    <col min="258" max="258" width="40" style="12" customWidth="1"/>
    <col min="259" max="259" width="12.7109375" style="12" customWidth="1"/>
    <col min="260" max="260" width="12.5703125" style="12" customWidth="1"/>
    <col min="261" max="512" width="9.140625" style="12"/>
    <col min="513" max="513" width="5.42578125" style="12" customWidth="1"/>
    <col min="514" max="514" width="40" style="12" customWidth="1"/>
    <col min="515" max="515" width="12.7109375" style="12" customWidth="1"/>
    <col min="516" max="516" width="12.5703125" style="12" customWidth="1"/>
    <col min="517" max="768" width="9.140625" style="12"/>
    <col min="769" max="769" width="5.42578125" style="12" customWidth="1"/>
    <col min="770" max="770" width="40" style="12" customWidth="1"/>
    <col min="771" max="771" width="12.7109375" style="12" customWidth="1"/>
    <col min="772" max="772" width="12.5703125" style="12" customWidth="1"/>
    <col min="773" max="1024" width="9.140625" style="12"/>
    <col min="1025" max="1025" width="5.42578125" style="12" customWidth="1"/>
    <col min="1026" max="1026" width="40" style="12" customWidth="1"/>
    <col min="1027" max="1027" width="12.7109375" style="12" customWidth="1"/>
    <col min="1028" max="1028" width="12.5703125" style="12" customWidth="1"/>
    <col min="1029" max="1280" width="9.140625" style="12"/>
    <col min="1281" max="1281" width="5.42578125" style="12" customWidth="1"/>
    <col min="1282" max="1282" width="40" style="12" customWidth="1"/>
    <col min="1283" max="1283" width="12.7109375" style="12" customWidth="1"/>
    <col min="1284" max="1284" width="12.5703125" style="12" customWidth="1"/>
    <col min="1285" max="1536" width="9.140625" style="12"/>
    <col min="1537" max="1537" width="5.42578125" style="12" customWidth="1"/>
    <col min="1538" max="1538" width="40" style="12" customWidth="1"/>
    <col min="1539" max="1539" width="12.7109375" style="12" customWidth="1"/>
    <col min="1540" max="1540" width="12.5703125" style="12" customWidth="1"/>
    <col min="1541" max="1792" width="9.140625" style="12"/>
    <col min="1793" max="1793" width="5.42578125" style="12" customWidth="1"/>
    <col min="1794" max="1794" width="40" style="12" customWidth="1"/>
    <col min="1795" max="1795" width="12.7109375" style="12" customWidth="1"/>
    <col min="1796" max="1796" width="12.5703125" style="12" customWidth="1"/>
    <col min="1797" max="2048" width="9.140625" style="12"/>
    <col min="2049" max="2049" width="5.42578125" style="12" customWidth="1"/>
    <col min="2050" max="2050" width="40" style="12" customWidth="1"/>
    <col min="2051" max="2051" width="12.7109375" style="12" customWidth="1"/>
    <col min="2052" max="2052" width="12.5703125" style="12" customWidth="1"/>
    <col min="2053" max="2304" width="9.140625" style="12"/>
    <col min="2305" max="2305" width="5.42578125" style="12" customWidth="1"/>
    <col min="2306" max="2306" width="40" style="12" customWidth="1"/>
    <col min="2307" max="2307" width="12.7109375" style="12" customWidth="1"/>
    <col min="2308" max="2308" width="12.5703125" style="12" customWidth="1"/>
    <col min="2309" max="2560" width="9.140625" style="12"/>
    <col min="2561" max="2561" width="5.42578125" style="12" customWidth="1"/>
    <col min="2562" max="2562" width="40" style="12" customWidth="1"/>
    <col min="2563" max="2563" width="12.7109375" style="12" customWidth="1"/>
    <col min="2564" max="2564" width="12.5703125" style="12" customWidth="1"/>
    <col min="2565" max="2816" width="9.140625" style="12"/>
    <col min="2817" max="2817" width="5.42578125" style="12" customWidth="1"/>
    <col min="2818" max="2818" width="40" style="12" customWidth="1"/>
    <col min="2819" max="2819" width="12.7109375" style="12" customWidth="1"/>
    <col min="2820" max="2820" width="12.5703125" style="12" customWidth="1"/>
    <col min="2821" max="3072" width="9.140625" style="12"/>
    <col min="3073" max="3073" width="5.42578125" style="12" customWidth="1"/>
    <col min="3074" max="3074" width="40" style="12" customWidth="1"/>
    <col min="3075" max="3075" width="12.7109375" style="12" customWidth="1"/>
    <col min="3076" max="3076" width="12.5703125" style="12" customWidth="1"/>
    <col min="3077" max="3328" width="9.140625" style="12"/>
    <col min="3329" max="3329" width="5.42578125" style="12" customWidth="1"/>
    <col min="3330" max="3330" width="40" style="12" customWidth="1"/>
    <col min="3331" max="3331" width="12.7109375" style="12" customWidth="1"/>
    <col min="3332" max="3332" width="12.5703125" style="12" customWidth="1"/>
    <col min="3333" max="3584" width="9.140625" style="12"/>
    <col min="3585" max="3585" width="5.42578125" style="12" customWidth="1"/>
    <col min="3586" max="3586" width="40" style="12" customWidth="1"/>
    <col min="3587" max="3587" width="12.7109375" style="12" customWidth="1"/>
    <col min="3588" max="3588" width="12.5703125" style="12" customWidth="1"/>
    <col min="3589" max="3840" width="9.140625" style="12"/>
    <col min="3841" max="3841" width="5.42578125" style="12" customWidth="1"/>
    <col min="3842" max="3842" width="40" style="12" customWidth="1"/>
    <col min="3843" max="3843" width="12.7109375" style="12" customWidth="1"/>
    <col min="3844" max="3844" width="12.5703125" style="12" customWidth="1"/>
    <col min="3845" max="4096" width="9.140625" style="12"/>
    <col min="4097" max="4097" width="5.42578125" style="12" customWidth="1"/>
    <col min="4098" max="4098" width="40" style="12" customWidth="1"/>
    <col min="4099" max="4099" width="12.7109375" style="12" customWidth="1"/>
    <col min="4100" max="4100" width="12.5703125" style="12" customWidth="1"/>
    <col min="4101" max="4352" width="9.140625" style="12"/>
    <col min="4353" max="4353" width="5.42578125" style="12" customWidth="1"/>
    <col min="4354" max="4354" width="40" style="12" customWidth="1"/>
    <col min="4355" max="4355" width="12.7109375" style="12" customWidth="1"/>
    <col min="4356" max="4356" width="12.5703125" style="12" customWidth="1"/>
    <col min="4357" max="4608" width="9.140625" style="12"/>
    <col min="4609" max="4609" width="5.42578125" style="12" customWidth="1"/>
    <col min="4610" max="4610" width="40" style="12" customWidth="1"/>
    <col min="4611" max="4611" width="12.7109375" style="12" customWidth="1"/>
    <col min="4612" max="4612" width="12.5703125" style="12" customWidth="1"/>
    <col min="4613" max="4864" width="9.140625" style="12"/>
    <col min="4865" max="4865" width="5.42578125" style="12" customWidth="1"/>
    <col min="4866" max="4866" width="40" style="12" customWidth="1"/>
    <col min="4867" max="4867" width="12.7109375" style="12" customWidth="1"/>
    <col min="4868" max="4868" width="12.5703125" style="12" customWidth="1"/>
    <col min="4869" max="5120" width="9.140625" style="12"/>
    <col min="5121" max="5121" width="5.42578125" style="12" customWidth="1"/>
    <col min="5122" max="5122" width="40" style="12" customWidth="1"/>
    <col min="5123" max="5123" width="12.7109375" style="12" customWidth="1"/>
    <col min="5124" max="5124" width="12.5703125" style="12" customWidth="1"/>
    <col min="5125" max="5376" width="9.140625" style="12"/>
    <col min="5377" max="5377" width="5.42578125" style="12" customWidth="1"/>
    <col min="5378" max="5378" width="40" style="12" customWidth="1"/>
    <col min="5379" max="5379" width="12.7109375" style="12" customWidth="1"/>
    <col min="5380" max="5380" width="12.5703125" style="12" customWidth="1"/>
    <col min="5381" max="5632" width="9.140625" style="12"/>
    <col min="5633" max="5633" width="5.42578125" style="12" customWidth="1"/>
    <col min="5634" max="5634" width="40" style="12" customWidth="1"/>
    <col min="5635" max="5635" width="12.7109375" style="12" customWidth="1"/>
    <col min="5636" max="5636" width="12.5703125" style="12" customWidth="1"/>
    <col min="5637" max="5888" width="9.140625" style="12"/>
    <col min="5889" max="5889" width="5.42578125" style="12" customWidth="1"/>
    <col min="5890" max="5890" width="40" style="12" customWidth="1"/>
    <col min="5891" max="5891" width="12.7109375" style="12" customWidth="1"/>
    <col min="5892" max="5892" width="12.5703125" style="12" customWidth="1"/>
    <col min="5893" max="6144" width="9.140625" style="12"/>
    <col min="6145" max="6145" width="5.42578125" style="12" customWidth="1"/>
    <col min="6146" max="6146" width="40" style="12" customWidth="1"/>
    <col min="6147" max="6147" width="12.7109375" style="12" customWidth="1"/>
    <col min="6148" max="6148" width="12.5703125" style="12" customWidth="1"/>
    <col min="6149" max="6400" width="9.140625" style="12"/>
    <col min="6401" max="6401" width="5.42578125" style="12" customWidth="1"/>
    <col min="6402" max="6402" width="40" style="12" customWidth="1"/>
    <col min="6403" max="6403" width="12.7109375" style="12" customWidth="1"/>
    <col min="6404" max="6404" width="12.5703125" style="12" customWidth="1"/>
    <col min="6405" max="6656" width="9.140625" style="12"/>
    <col min="6657" max="6657" width="5.42578125" style="12" customWidth="1"/>
    <col min="6658" max="6658" width="40" style="12" customWidth="1"/>
    <col min="6659" max="6659" width="12.7109375" style="12" customWidth="1"/>
    <col min="6660" max="6660" width="12.5703125" style="12" customWidth="1"/>
    <col min="6661" max="6912" width="9.140625" style="12"/>
    <col min="6913" max="6913" width="5.42578125" style="12" customWidth="1"/>
    <col min="6914" max="6914" width="40" style="12" customWidth="1"/>
    <col min="6915" max="6915" width="12.7109375" style="12" customWidth="1"/>
    <col min="6916" max="6916" width="12.5703125" style="12" customWidth="1"/>
    <col min="6917" max="7168" width="9.140625" style="12"/>
    <col min="7169" max="7169" width="5.42578125" style="12" customWidth="1"/>
    <col min="7170" max="7170" width="40" style="12" customWidth="1"/>
    <col min="7171" max="7171" width="12.7109375" style="12" customWidth="1"/>
    <col min="7172" max="7172" width="12.5703125" style="12" customWidth="1"/>
    <col min="7173" max="7424" width="9.140625" style="12"/>
    <col min="7425" max="7425" width="5.42578125" style="12" customWidth="1"/>
    <col min="7426" max="7426" width="40" style="12" customWidth="1"/>
    <col min="7427" max="7427" width="12.7109375" style="12" customWidth="1"/>
    <col min="7428" max="7428" width="12.5703125" style="12" customWidth="1"/>
    <col min="7429" max="7680" width="9.140625" style="12"/>
    <col min="7681" max="7681" width="5.42578125" style="12" customWidth="1"/>
    <col min="7682" max="7682" width="40" style="12" customWidth="1"/>
    <col min="7683" max="7683" width="12.7109375" style="12" customWidth="1"/>
    <col min="7684" max="7684" width="12.5703125" style="12" customWidth="1"/>
    <col min="7685" max="7936" width="9.140625" style="12"/>
    <col min="7937" max="7937" width="5.42578125" style="12" customWidth="1"/>
    <col min="7938" max="7938" width="40" style="12" customWidth="1"/>
    <col min="7939" max="7939" width="12.7109375" style="12" customWidth="1"/>
    <col min="7940" max="7940" width="12.5703125" style="12" customWidth="1"/>
    <col min="7941" max="8192" width="9.140625" style="12"/>
    <col min="8193" max="8193" width="5.42578125" style="12" customWidth="1"/>
    <col min="8194" max="8194" width="40" style="12" customWidth="1"/>
    <col min="8195" max="8195" width="12.7109375" style="12" customWidth="1"/>
    <col min="8196" max="8196" width="12.5703125" style="12" customWidth="1"/>
    <col min="8197" max="8448" width="9.140625" style="12"/>
    <col min="8449" max="8449" width="5.42578125" style="12" customWidth="1"/>
    <col min="8450" max="8450" width="40" style="12" customWidth="1"/>
    <col min="8451" max="8451" width="12.7109375" style="12" customWidth="1"/>
    <col min="8452" max="8452" width="12.5703125" style="12" customWidth="1"/>
    <col min="8453" max="8704" width="9.140625" style="12"/>
    <col min="8705" max="8705" width="5.42578125" style="12" customWidth="1"/>
    <col min="8706" max="8706" width="40" style="12" customWidth="1"/>
    <col min="8707" max="8707" width="12.7109375" style="12" customWidth="1"/>
    <col min="8708" max="8708" width="12.5703125" style="12" customWidth="1"/>
    <col min="8709" max="8960" width="9.140625" style="12"/>
    <col min="8961" max="8961" width="5.42578125" style="12" customWidth="1"/>
    <col min="8962" max="8962" width="40" style="12" customWidth="1"/>
    <col min="8963" max="8963" width="12.7109375" style="12" customWidth="1"/>
    <col min="8964" max="8964" width="12.5703125" style="12" customWidth="1"/>
    <col min="8965" max="9216" width="9.140625" style="12"/>
    <col min="9217" max="9217" width="5.42578125" style="12" customWidth="1"/>
    <col min="9218" max="9218" width="40" style="12" customWidth="1"/>
    <col min="9219" max="9219" width="12.7109375" style="12" customWidth="1"/>
    <col min="9220" max="9220" width="12.5703125" style="12" customWidth="1"/>
    <col min="9221" max="9472" width="9.140625" style="12"/>
    <col min="9473" max="9473" width="5.42578125" style="12" customWidth="1"/>
    <col min="9474" max="9474" width="40" style="12" customWidth="1"/>
    <col min="9475" max="9475" width="12.7109375" style="12" customWidth="1"/>
    <col min="9476" max="9476" width="12.5703125" style="12" customWidth="1"/>
    <col min="9477" max="9728" width="9.140625" style="12"/>
    <col min="9729" max="9729" width="5.42578125" style="12" customWidth="1"/>
    <col min="9730" max="9730" width="40" style="12" customWidth="1"/>
    <col min="9731" max="9731" width="12.7109375" style="12" customWidth="1"/>
    <col min="9732" max="9732" width="12.5703125" style="12" customWidth="1"/>
    <col min="9733" max="9984" width="9.140625" style="12"/>
    <col min="9985" max="9985" width="5.42578125" style="12" customWidth="1"/>
    <col min="9986" max="9986" width="40" style="12" customWidth="1"/>
    <col min="9987" max="9987" width="12.7109375" style="12" customWidth="1"/>
    <col min="9988" max="9988" width="12.5703125" style="12" customWidth="1"/>
    <col min="9989" max="10240" width="9.140625" style="12"/>
    <col min="10241" max="10241" width="5.42578125" style="12" customWidth="1"/>
    <col min="10242" max="10242" width="40" style="12" customWidth="1"/>
    <col min="10243" max="10243" width="12.7109375" style="12" customWidth="1"/>
    <col min="10244" max="10244" width="12.5703125" style="12" customWidth="1"/>
    <col min="10245" max="10496" width="9.140625" style="12"/>
    <col min="10497" max="10497" width="5.42578125" style="12" customWidth="1"/>
    <col min="10498" max="10498" width="40" style="12" customWidth="1"/>
    <col min="10499" max="10499" width="12.7109375" style="12" customWidth="1"/>
    <col min="10500" max="10500" width="12.5703125" style="12" customWidth="1"/>
    <col min="10501" max="10752" width="9.140625" style="12"/>
    <col min="10753" max="10753" width="5.42578125" style="12" customWidth="1"/>
    <col min="10754" max="10754" width="40" style="12" customWidth="1"/>
    <col min="10755" max="10755" width="12.7109375" style="12" customWidth="1"/>
    <col min="10756" max="10756" width="12.5703125" style="12" customWidth="1"/>
    <col min="10757" max="11008" width="9.140625" style="12"/>
    <col min="11009" max="11009" width="5.42578125" style="12" customWidth="1"/>
    <col min="11010" max="11010" width="40" style="12" customWidth="1"/>
    <col min="11011" max="11011" width="12.7109375" style="12" customWidth="1"/>
    <col min="11012" max="11012" width="12.5703125" style="12" customWidth="1"/>
    <col min="11013" max="11264" width="9.140625" style="12"/>
    <col min="11265" max="11265" width="5.42578125" style="12" customWidth="1"/>
    <col min="11266" max="11266" width="40" style="12" customWidth="1"/>
    <col min="11267" max="11267" width="12.7109375" style="12" customWidth="1"/>
    <col min="11268" max="11268" width="12.5703125" style="12" customWidth="1"/>
    <col min="11269" max="11520" width="9.140625" style="12"/>
    <col min="11521" max="11521" width="5.42578125" style="12" customWidth="1"/>
    <col min="11522" max="11522" width="40" style="12" customWidth="1"/>
    <col min="11523" max="11523" width="12.7109375" style="12" customWidth="1"/>
    <col min="11524" max="11524" width="12.5703125" style="12" customWidth="1"/>
    <col min="11525" max="11776" width="9.140625" style="12"/>
    <col min="11777" max="11777" width="5.42578125" style="12" customWidth="1"/>
    <col min="11778" max="11778" width="40" style="12" customWidth="1"/>
    <col min="11779" max="11779" width="12.7109375" style="12" customWidth="1"/>
    <col min="11780" max="11780" width="12.5703125" style="12" customWidth="1"/>
    <col min="11781" max="12032" width="9.140625" style="12"/>
    <col min="12033" max="12033" width="5.42578125" style="12" customWidth="1"/>
    <col min="12034" max="12034" width="40" style="12" customWidth="1"/>
    <col min="12035" max="12035" width="12.7109375" style="12" customWidth="1"/>
    <col min="12036" max="12036" width="12.5703125" style="12" customWidth="1"/>
    <col min="12037" max="12288" width="9.140625" style="12"/>
    <col min="12289" max="12289" width="5.42578125" style="12" customWidth="1"/>
    <col min="12290" max="12290" width="40" style="12" customWidth="1"/>
    <col min="12291" max="12291" width="12.7109375" style="12" customWidth="1"/>
    <col min="12292" max="12292" width="12.5703125" style="12" customWidth="1"/>
    <col min="12293" max="12544" width="9.140625" style="12"/>
    <col min="12545" max="12545" width="5.42578125" style="12" customWidth="1"/>
    <col min="12546" max="12546" width="40" style="12" customWidth="1"/>
    <col min="12547" max="12547" width="12.7109375" style="12" customWidth="1"/>
    <col min="12548" max="12548" width="12.5703125" style="12" customWidth="1"/>
    <col min="12549" max="12800" width="9.140625" style="12"/>
    <col min="12801" max="12801" width="5.42578125" style="12" customWidth="1"/>
    <col min="12802" max="12802" width="40" style="12" customWidth="1"/>
    <col min="12803" max="12803" width="12.7109375" style="12" customWidth="1"/>
    <col min="12804" max="12804" width="12.5703125" style="12" customWidth="1"/>
    <col min="12805" max="13056" width="9.140625" style="12"/>
    <col min="13057" max="13057" width="5.42578125" style="12" customWidth="1"/>
    <col min="13058" max="13058" width="40" style="12" customWidth="1"/>
    <col min="13059" max="13059" width="12.7109375" style="12" customWidth="1"/>
    <col min="13060" max="13060" width="12.5703125" style="12" customWidth="1"/>
    <col min="13061" max="13312" width="9.140625" style="12"/>
    <col min="13313" max="13313" width="5.42578125" style="12" customWidth="1"/>
    <col min="13314" max="13314" width="40" style="12" customWidth="1"/>
    <col min="13315" max="13315" width="12.7109375" style="12" customWidth="1"/>
    <col min="13316" max="13316" width="12.5703125" style="12" customWidth="1"/>
    <col min="13317" max="13568" width="9.140625" style="12"/>
    <col min="13569" max="13569" width="5.42578125" style="12" customWidth="1"/>
    <col min="13570" max="13570" width="40" style="12" customWidth="1"/>
    <col min="13571" max="13571" width="12.7109375" style="12" customWidth="1"/>
    <col min="13572" max="13572" width="12.5703125" style="12" customWidth="1"/>
    <col min="13573" max="13824" width="9.140625" style="12"/>
    <col min="13825" max="13825" width="5.42578125" style="12" customWidth="1"/>
    <col min="13826" max="13826" width="40" style="12" customWidth="1"/>
    <col min="13827" max="13827" width="12.7109375" style="12" customWidth="1"/>
    <col min="13828" max="13828" width="12.5703125" style="12" customWidth="1"/>
    <col min="13829" max="14080" width="9.140625" style="12"/>
    <col min="14081" max="14081" width="5.42578125" style="12" customWidth="1"/>
    <col min="14082" max="14082" width="40" style="12" customWidth="1"/>
    <col min="14083" max="14083" width="12.7109375" style="12" customWidth="1"/>
    <col min="14084" max="14084" width="12.5703125" style="12" customWidth="1"/>
    <col min="14085" max="14336" width="9.140625" style="12"/>
    <col min="14337" max="14337" width="5.42578125" style="12" customWidth="1"/>
    <col min="14338" max="14338" width="40" style="12" customWidth="1"/>
    <col min="14339" max="14339" width="12.7109375" style="12" customWidth="1"/>
    <col min="14340" max="14340" width="12.5703125" style="12" customWidth="1"/>
    <col min="14341" max="14592" width="9.140625" style="12"/>
    <col min="14593" max="14593" width="5.42578125" style="12" customWidth="1"/>
    <col min="14594" max="14594" width="40" style="12" customWidth="1"/>
    <col min="14595" max="14595" width="12.7109375" style="12" customWidth="1"/>
    <col min="14596" max="14596" width="12.5703125" style="12" customWidth="1"/>
    <col min="14597" max="14848" width="9.140625" style="12"/>
    <col min="14849" max="14849" width="5.42578125" style="12" customWidth="1"/>
    <col min="14850" max="14850" width="40" style="12" customWidth="1"/>
    <col min="14851" max="14851" width="12.7109375" style="12" customWidth="1"/>
    <col min="14852" max="14852" width="12.5703125" style="12" customWidth="1"/>
    <col min="14853" max="15104" width="9.140625" style="12"/>
    <col min="15105" max="15105" width="5.42578125" style="12" customWidth="1"/>
    <col min="15106" max="15106" width="40" style="12" customWidth="1"/>
    <col min="15107" max="15107" width="12.7109375" style="12" customWidth="1"/>
    <col min="15108" max="15108" width="12.5703125" style="12" customWidth="1"/>
    <col min="15109" max="15360" width="9.140625" style="12"/>
    <col min="15361" max="15361" width="5.42578125" style="12" customWidth="1"/>
    <col min="15362" max="15362" width="40" style="12" customWidth="1"/>
    <col min="15363" max="15363" width="12.7109375" style="12" customWidth="1"/>
    <col min="15364" max="15364" width="12.5703125" style="12" customWidth="1"/>
    <col min="15365" max="15616" width="9.140625" style="12"/>
    <col min="15617" max="15617" width="5.42578125" style="12" customWidth="1"/>
    <col min="15618" max="15618" width="40" style="12" customWidth="1"/>
    <col min="15619" max="15619" width="12.7109375" style="12" customWidth="1"/>
    <col min="15620" max="15620" width="12.5703125" style="12" customWidth="1"/>
    <col min="15621" max="15872" width="9.140625" style="12"/>
    <col min="15873" max="15873" width="5.42578125" style="12" customWidth="1"/>
    <col min="15874" max="15874" width="40" style="12" customWidth="1"/>
    <col min="15875" max="15875" width="12.7109375" style="12" customWidth="1"/>
    <col min="15876" max="15876" width="12.5703125" style="12" customWidth="1"/>
    <col min="15877" max="16128" width="9.140625" style="12"/>
    <col min="16129" max="16129" width="5.42578125" style="12" customWidth="1"/>
    <col min="16130" max="16130" width="40" style="12" customWidth="1"/>
    <col min="16131" max="16131" width="12.7109375" style="12" customWidth="1"/>
    <col min="16132" max="16132" width="12.5703125" style="12" customWidth="1"/>
    <col min="16133" max="16384" width="9.140625" style="12"/>
  </cols>
  <sheetData>
    <row r="1" spans="1:7" s="13" customFormat="1" ht="15.75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7" s="13" customFormat="1" ht="15.75">
      <c r="A2" s="296"/>
      <c r="B2" s="297" t="s">
        <v>166</v>
      </c>
      <c r="C2" s="298">
        <v>7041357</v>
      </c>
      <c r="D2" s="299"/>
      <c r="E2" s="299"/>
      <c r="F2" s="299"/>
      <c r="G2" s="300"/>
    </row>
    <row r="3" spans="1:7" s="13" customFormat="1" ht="15.75">
      <c r="A3" s="296"/>
      <c r="B3" s="297" t="s">
        <v>168</v>
      </c>
      <c r="C3" s="403">
        <v>43465</v>
      </c>
      <c r="D3" s="299"/>
      <c r="E3" s="299"/>
      <c r="F3" s="299"/>
      <c r="G3" s="300"/>
    </row>
    <row r="4" spans="1:7" ht="14.25">
      <c r="A4" s="296"/>
      <c r="B4" s="297" t="s">
        <v>167</v>
      </c>
      <c r="C4" s="301" t="s">
        <v>270</v>
      </c>
      <c r="D4" s="302"/>
      <c r="E4" s="302"/>
      <c r="F4" s="302"/>
      <c r="G4" s="303"/>
    </row>
    <row r="5" spans="1:7" ht="15">
      <c r="A5" s="61"/>
      <c r="B5" s="187"/>
      <c r="C5" s="94"/>
      <c r="D5" s="2" t="s">
        <v>2802</v>
      </c>
    </row>
    <row r="6" spans="1:7" ht="12.75">
      <c r="A6" s="786" t="s">
        <v>6</v>
      </c>
      <c r="B6" s="692" t="s">
        <v>16</v>
      </c>
      <c r="C6" s="692" t="s">
        <v>15</v>
      </c>
      <c r="D6" s="692"/>
    </row>
    <row r="7" spans="1:7" ht="34.5" thickBot="1">
      <c r="A7" s="786"/>
      <c r="B7" s="692"/>
      <c r="C7" s="242" t="s">
        <v>324</v>
      </c>
      <c r="D7" s="242" t="s">
        <v>1837</v>
      </c>
    </row>
    <row r="8" spans="1:7" ht="12" thickTop="1">
      <c r="A8" s="213" t="s">
        <v>90</v>
      </c>
      <c r="B8" s="212" t="s">
        <v>101</v>
      </c>
      <c r="C8" s="213"/>
      <c r="D8" s="213"/>
    </row>
    <row r="9" spans="1:7">
      <c r="A9" s="269" t="s">
        <v>91</v>
      </c>
      <c r="B9" s="212" t="s">
        <v>102</v>
      </c>
      <c r="C9" s="213"/>
      <c r="D9" s="213"/>
    </row>
    <row r="10" spans="1:7" ht="22.5">
      <c r="A10" s="213" t="s">
        <v>92</v>
      </c>
      <c r="B10" s="212" t="s">
        <v>103</v>
      </c>
      <c r="C10" s="213">
        <v>2519766.73</v>
      </c>
      <c r="D10" s="213">
        <v>2660435.7599999998</v>
      </c>
      <c r="E10" s="628">
        <f>D10/C10</f>
        <v>1.0558262113413965</v>
      </c>
    </row>
    <row r="11" spans="1:7">
      <c r="A11" s="213" t="s">
        <v>93</v>
      </c>
      <c r="B11" s="214" t="s">
        <v>104</v>
      </c>
      <c r="C11" s="213"/>
      <c r="D11" s="213"/>
      <c r="E11" s="628"/>
    </row>
    <row r="12" spans="1:7" s="13" customFormat="1" ht="15.75">
      <c r="A12" s="213" t="s">
        <v>94</v>
      </c>
      <c r="B12" s="212" t="s">
        <v>106</v>
      </c>
      <c r="C12" s="213"/>
      <c r="D12" s="213"/>
      <c r="E12" s="628"/>
    </row>
    <row r="13" spans="1:7" s="13" customFormat="1" ht="23.25">
      <c r="A13" s="270" t="s">
        <v>95</v>
      </c>
      <c r="B13" s="212" t="s">
        <v>105</v>
      </c>
      <c r="C13" s="215">
        <v>510233.27</v>
      </c>
      <c r="D13" s="215">
        <v>353378.82</v>
      </c>
      <c r="E13" s="628">
        <f>D13/C13</f>
        <v>0.69258286508835454</v>
      </c>
    </row>
    <row r="14" spans="1:7" s="13" customFormat="1" ht="23.25">
      <c r="A14" s="213" t="s">
        <v>96</v>
      </c>
      <c r="B14" s="212" t="s">
        <v>107</v>
      </c>
      <c r="C14" s="213"/>
      <c r="D14" s="213"/>
      <c r="E14" s="628"/>
    </row>
    <row r="15" spans="1:7" s="13" customFormat="1" ht="23.25">
      <c r="A15" s="213" t="s">
        <v>89</v>
      </c>
      <c r="B15" s="212" t="s">
        <v>108</v>
      </c>
      <c r="C15" s="213"/>
      <c r="D15" s="213"/>
      <c r="E15" s="628"/>
    </row>
    <row r="16" spans="1:7" ht="34.5" customHeight="1">
      <c r="A16" s="213"/>
      <c r="B16" s="629" t="s">
        <v>2803</v>
      </c>
      <c r="C16" s="630">
        <f>SUM(C10:C15)</f>
        <v>3030000</v>
      </c>
      <c r="D16" s="630">
        <f>SUM(D10:D15)</f>
        <v>3013814.5799999996</v>
      </c>
      <c r="E16" s="631">
        <f>D16/C16</f>
        <v>0.9946582772277226</v>
      </c>
    </row>
    <row r="17" spans="1:4">
      <c r="A17" s="632"/>
      <c r="B17" s="633"/>
      <c r="C17" s="632"/>
      <c r="D17" s="632"/>
    </row>
  </sheetData>
  <mergeCells count="3">
    <mergeCell ref="A6:A7"/>
    <mergeCell ref="B6:B7"/>
    <mergeCell ref="C6:D6"/>
  </mergeCell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Normal="100" zoomScaleSheetLayoutView="100" workbookViewId="0">
      <selection activeCell="N30" sqref="N30"/>
    </sheetView>
  </sheetViews>
  <sheetFormatPr defaultRowHeight="12.75"/>
  <cols>
    <col min="1" max="1" width="8.85546875" style="37" customWidth="1"/>
    <col min="2" max="2" width="53" style="37" customWidth="1"/>
    <col min="3" max="3" width="9.42578125" style="38" bestFit="1" customWidth="1"/>
    <col min="4" max="5" width="9.42578125" style="38" customWidth="1"/>
    <col min="6" max="6" width="13.85546875" style="38" customWidth="1"/>
    <col min="7" max="9" width="11.7109375" style="38" customWidth="1"/>
    <col min="10" max="10" width="9.42578125" style="38" customWidth="1"/>
    <col min="11" max="13" width="9.42578125" style="36" customWidth="1"/>
    <col min="14" max="15" width="12.42578125" style="36" customWidth="1"/>
    <col min="16" max="16384" width="9.140625" style="36"/>
  </cols>
  <sheetData>
    <row r="1" spans="1:15" ht="15.75">
      <c r="A1" s="202"/>
      <c r="B1" s="203" t="s">
        <v>165</v>
      </c>
      <c r="C1" s="194" t="str">
        <f>Kadar.ode.!C1</f>
        <v>Институт за ментално здравље</v>
      </c>
      <c r="D1" s="198"/>
      <c r="E1" s="198"/>
      <c r="F1" s="198"/>
      <c r="G1" s="198"/>
      <c r="H1" s="200"/>
      <c r="I1" s="271"/>
      <c r="J1" s="13"/>
    </row>
    <row r="2" spans="1:15" ht="15.75">
      <c r="A2" s="202"/>
      <c r="B2" s="203" t="s">
        <v>166</v>
      </c>
      <c r="C2" s="194">
        <f>Kadar.ode.!C2</f>
        <v>7041357</v>
      </c>
      <c r="D2" s="198"/>
      <c r="E2" s="198"/>
      <c r="F2" s="198"/>
      <c r="G2" s="198"/>
      <c r="H2" s="200"/>
      <c r="I2" s="271"/>
      <c r="J2" s="13"/>
    </row>
    <row r="3" spans="1:15" ht="15.75">
      <c r="A3" s="202"/>
      <c r="B3" s="203"/>
      <c r="C3" s="194"/>
      <c r="D3" s="198"/>
      <c r="E3" s="198"/>
      <c r="F3" s="198"/>
      <c r="G3" s="198"/>
      <c r="H3" s="200"/>
      <c r="I3" s="271"/>
      <c r="J3" s="13"/>
    </row>
    <row r="4" spans="1:15" ht="15.75">
      <c r="A4" s="202"/>
      <c r="B4" s="203" t="s">
        <v>167</v>
      </c>
      <c r="C4" s="195" t="s">
        <v>271</v>
      </c>
      <c r="D4" s="199"/>
      <c r="E4" s="199"/>
      <c r="F4" s="199"/>
      <c r="G4" s="199"/>
      <c r="H4" s="201"/>
      <c r="I4" s="272"/>
      <c r="J4" s="5"/>
    </row>
    <row r="5" spans="1:15" s="3" customFormat="1" ht="99.95" customHeight="1">
      <c r="A5" s="167" t="s">
        <v>120</v>
      </c>
      <c r="B5" s="167" t="s">
        <v>300</v>
      </c>
      <c r="C5" s="206" t="s">
        <v>1758</v>
      </c>
      <c r="D5" s="335" t="s">
        <v>1767</v>
      </c>
      <c r="E5" s="334" t="s">
        <v>1759</v>
      </c>
      <c r="F5" s="334" t="s">
        <v>1760</v>
      </c>
      <c r="G5" s="334" t="s">
        <v>1761</v>
      </c>
      <c r="H5" s="335" t="s">
        <v>1768</v>
      </c>
      <c r="I5" s="334" t="s">
        <v>1762</v>
      </c>
      <c r="J5" s="335" t="s">
        <v>1769</v>
      </c>
      <c r="K5" s="206" t="s">
        <v>1750</v>
      </c>
      <c r="L5" s="335" t="s">
        <v>1770</v>
      </c>
      <c r="M5" s="334" t="s">
        <v>1751</v>
      </c>
      <c r="N5" s="335" t="s">
        <v>1771</v>
      </c>
      <c r="O5" s="336"/>
    </row>
    <row r="6" spans="1:15">
      <c r="A6" s="104" t="s">
        <v>275</v>
      </c>
      <c r="B6" s="104"/>
      <c r="C6" s="217"/>
      <c r="D6" s="217"/>
      <c r="E6" s="217"/>
      <c r="F6" s="217"/>
      <c r="G6" s="217"/>
      <c r="H6" s="219"/>
      <c r="I6" s="219"/>
      <c r="J6" s="219"/>
      <c r="K6" s="219"/>
      <c r="L6" s="219"/>
      <c r="M6" s="219"/>
      <c r="N6" s="39"/>
      <c r="O6" s="337"/>
    </row>
    <row r="7" spans="1:15">
      <c r="A7" s="219"/>
      <c r="B7" s="167"/>
      <c r="C7" s="217"/>
      <c r="D7" s="217"/>
      <c r="E7" s="217"/>
      <c r="F7" s="217"/>
      <c r="G7" s="217"/>
      <c r="H7" s="219"/>
      <c r="I7" s="219"/>
      <c r="J7" s="219"/>
      <c r="K7" s="219"/>
      <c r="L7" s="219"/>
      <c r="M7" s="219"/>
      <c r="N7" s="39"/>
      <c r="O7" s="337"/>
    </row>
    <row r="8" spans="1:15">
      <c r="A8" s="104" t="s">
        <v>276</v>
      </c>
      <c r="B8" s="104"/>
      <c r="C8" s="217"/>
      <c r="D8" s="217"/>
      <c r="E8" s="217"/>
      <c r="F8" s="217"/>
      <c r="G8" s="217"/>
      <c r="H8" s="219"/>
      <c r="I8" s="219"/>
      <c r="J8" s="219"/>
      <c r="K8" s="219"/>
      <c r="L8" s="219"/>
      <c r="M8" s="219"/>
      <c r="N8" s="39"/>
      <c r="O8" s="337"/>
    </row>
    <row r="9" spans="1:15">
      <c r="A9" s="219"/>
      <c r="B9" s="167"/>
      <c r="C9" s="217"/>
      <c r="D9" s="217"/>
      <c r="E9" s="217"/>
      <c r="F9" s="217"/>
      <c r="G9" s="217"/>
      <c r="H9" s="219"/>
      <c r="I9" s="219"/>
      <c r="J9" s="219"/>
      <c r="K9" s="219"/>
      <c r="L9" s="219"/>
      <c r="M9" s="219"/>
      <c r="N9" s="39"/>
      <c r="O9" s="337"/>
    </row>
    <row r="10" spans="1:15">
      <c r="A10" s="104" t="s">
        <v>277</v>
      </c>
      <c r="B10" s="104"/>
      <c r="C10" s="217"/>
      <c r="D10" s="217"/>
      <c r="E10" s="217"/>
      <c r="F10" s="217"/>
      <c r="G10" s="217"/>
      <c r="H10" s="219"/>
      <c r="I10" s="219"/>
      <c r="J10" s="219"/>
      <c r="K10" s="219"/>
      <c r="L10" s="219"/>
      <c r="M10" s="219"/>
      <c r="N10" s="39"/>
      <c r="O10" s="337"/>
    </row>
    <row r="11" spans="1:15">
      <c r="A11" s="219"/>
      <c r="B11" s="167"/>
      <c r="C11" s="217"/>
      <c r="D11" s="217"/>
      <c r="E11" s="217"/>
      <c r="F11" s="217"/>
      <c r="G11" s="217"/>
      <c r="H11" s="219"/>
      <c r="I11" s="219"/>
      <c r="J11" s="219"/>
      <c r="K11" s="219"/>
      <c r="L11" s="219"/>
      <c r="M11" s="219"/>
      <c r="N11" s="39"/>
      <c r="O11" s="337"/>
    </row>
    <row r="12" spans="1:15">
      <c r="A12" s="219"/>
      <c r="B12" s="167"/>
      <c r="C12" s="217"/>
      <c r="D12" s="217"/>
      <c r="E12" s="217"/>
      <c r="F12" s="217"/>
      <c r="G12" s="217"/>
      <c r="H12" s="219"/>
      <c r="I12" s="219"/>
      <c r="J12" s="219"/>
      <c r="K12" s="219"/>
      <c r="L12" s="219"/>
      <c r="M12" s="219"/>
      <c r="N12" s="39"/>
      <c r="O12" s="337"/>
    </row>
    <row r="13" spans="1:15">
      <c r="A13" s="104" t="s">
        <v>278</v>
      </c>
      <c r="B13" s="104"/>
      <c r="C13" s="217"/>
      <c r="D13" s="217"/>
      <c r="E13" s="217"/>
      <c r="F13" s="217"/>
      <c r="G13" s="217"/>
      <c r="H13" s="219"/>
      <c r="I13" s="219"/>
      <c r="J13" s="219"/>
      <c r="K13" s="219"/>
      <c r="L13" s="219"/>
      <c r="M13" s="219"/>
      <c r="N13" s="39"/>
      <c r="O13" s="337"/>
    </row>
    <row r="14" spans="1:15">
      <c r="A14" s="224" t="s">
        <v>279</v>
      </c>
      <c r="B14" s="167"/>
      <c r="C14" s="217"/>
      <c r="D14" s="217"/>
      <c r="E14" s="217"/>
      <c r="F14" s="217"/>
      <c r="G14" s="217"/>
      <c r="H14" s="219"/>
      <c r="I14" s="219"/>
      <c r="J14" s="219"/>
      <c r="K14" s="219"/>
      <c r="L14" s="219"/>
      <c r="M14" s="219"/>
      <c r="N14" s="39"/>
      <c r="O14" s="337"/>
    </row>
    <row r="15" spans="1:15">
      <c r="A15" s="224"/>
      <c r="B15" s="167"/>
      <c r="C15" s="217"/>
      <c r="D15" s="217"/>
      <c r="E15" s="217"/>
      <c r="F15" s="217"/>
      <c r="G15" s="217"/>
      <c r="H15" s="219"/>
      <c r="I15" s="219"/>
      <c r="J15" s="219"/>
      <c r="K15" s="219"/>
      <c r="L15" s="219"/>
      <c r="M15" s="219"/>
      <c r="N15" s="39"/>
      <c r="O15" s="337"/>
    </row>
    <row r="16" spans="1:15">
      <c r="A16" s="224"/>
      <c r="B16" s="167"/>
      <c r="C16" s="217"/>
      <c r="D16" s="217"/>
      <c r="E16" s="217"/>
      <c r="F16" s="217"/>
      <c r="G16" s="217"/>
      <c r="H16" s="219"/>
      <c r="I16" s="219"/>
      <c r="J16" s="219"/>
      <c r="K16" s="219"/>
      <c r="L16" s="219"/>
      <c r="M16" s="219"/>
      <c r="N16" s="39"/>
      <c r="O16" s="337"/>
    </row>
    <row r="17" spans="1:15">
      <c r="A17" s="224" t="s">
        <v>280</v>
      </c>
      <c r="B17" s="167"/>
      <c r="C17" s="217"/>
      <c r="D17" s="217"/>
      <c r="E17" s="217"/>
      <c r="F17" s="217"/>
      <c r="G17" s="217"/>
      <c r="H17" s="219"/>
      <c r="I17" s="219"/>
      <c r="J17" s="219"/>
      <c r="K17" s="219"/>
      <c r="L17" s="219"/>
      <c r="M17" s="219"/>
      <c r="N17" s="39"/>
      <c r="O17" s="337"/>
    </row>
    <row r="18" spans="1:15">
      <c r="A18" s="224"/>
      <c r="B18" s="167"/>
      <c r="C18" s="217"/>
      <c r="D18" s="217"/>
      <c r="E18" s="217"/>
      <c r="F18" s="217"/>
      <c r="G18" s="217"/>
      <c r="H18" s="219"/>
      <c r="I18" s="219"/>
      <c r="J18" s="219"/>
      <c r="K18" s="219"/>
      <c r="L18" s="219"/>
      <c r="M18" s="219"/>
      <c r="N18" s="39"/>
      <c r="O18" s="337"/>
    </row>
    <row r="19" spans="1:15">
      <c r="A19" s="224"/>
      <c r="B19" s="167"/>
      <c r="C19" s="217"/>
      <c r="D19" s="217"/>
      <c r="E19" s="217"/>
      <c r="F19" s="217"/>
      <c r="G19" s="217"/>
      <c r="H19" s="219"/>
      <c r="I19" s="219"/>
      <c r="J19" s="219"/>
      <c r="K19" s="219"/>
      <c r="L19" s="219"/>
      <c r="M19" s="219"/>
      <c r="N19" s="39"/>
      <c r="O19" s="337"/>
    </row>
    <row r="20" spans="1:15">
      <c r="A20" s="104" t="s">
        <v>281</v>
      </c>
      <c r="B20" s="104"/>
      <c r="C20" s="217"/>
      <c r="D20" s="217"/>
      <c r="E20" s="217"/>
      <c r="F20" s="217"/>
      <c r="G20" s="217"/>
      <c r="H20" s="219"/>
      <c r="I20" s="219"/>
      <c r="J20" s="219"/>
      <c r="K20" s="219"/>
      <c r="L20" s="219"/>
      <c r="M20" s="219"/>
      <c r="N20" s="39"/>
      <c r="O20" s="337"/>
    </row>
    <row r="21" spans="1:15">
      <c r="A21" s="219"/>
      <c r="B21" s="167"/>
      <c r="C21" s="217"/>
      <c r="D21" s="217"/>
      <c r="E21" s="217"/>
      <c r="F21" s="217"/>
      <c r="G21" s="217"/>
      <c r="H21" s="219"/>
      <c r="I21" s="219"/>
      <c r="J21" s="219"/>
      <c r="K21" s="219"/>
      <c r="L21" s="219"/>
      <c r="M21" s="219"/>
      <c r="N21" s="39"/>
      <c r="O21" s="337"/>
    </row>
    <row r="22" spans="1:15">
      <c r="A22" s="219"/>
      <c r="B22" s="167"/>
      <c r="C22" s="217"/>
      <c r="D22" s="217"/>
      <c r="E22" s="217"/>
      <c r="F22" s="217"/>
      <c r="G22" s="217"/>
      <c r="H22" s="219"/>
      <c r="I22" s="219"/>
      <c r="J22" s="219"/>
      <c r="K22" s="219"/>
      <c r="L22" s="219"/>
      <c r="M22" s="219"/>
      <c r="N22" s="39"/>
      <c r="O22" s="337"/>
    </row>
    <row r="23" spans="1:15">
      <c r="A23" s="104" t="s">
        <v>282</v>
      </c>
      <c r="B23" s="104"/>
      <c r="C23" s="217"/>
      <c r="D23" s="217"/>
      <c r="E23" s="217"/>
      <c r="F23" s="217"/>
      <c r="G23" s="217"/>
      <c r="H23" s="219"/>
      <c r="I23" s="219"/>
      <c r="J23" s="219"/>
      <c r="K23" s="219"/>
      <c r="L23" s="219"/>
      <c r="M23" s="219"/>
      <c r="N23" s="39"/>
      <c r="O23" s="337"/>
    </row>
    <row r="24" spans="1:15">
      <c r="A24" s="219"/>
      <c r="B24" s="167"/>
      <c r="C24" s="217"/>
      <c r="D24" s="217"/>
      <c r="E24" s="217"/>
      <c r="F24" s="217"/>
      <c r="G24" s="217"/>
      <c r="H24" s="219"/>
      <c r="I24" s="219"/>
      <c r="J24" s="219"/>
      <c r="K24" s="219"/>
      <c r="L24" s="219"/>
      <c r="M24" s="219"/>
      <c r="N24" s="39"/>
      <c r="O24" s="337"/>
    </row>
    <row r="25" spans="1:15">
      <c r="A25" s="219"/>
      <c r="B25" s="167"/>
      <c r="C25" s="217"/>
      <c r="D25" s="217"/>
      <c r="E25" s="217"/>
      <c r="F25" s="217"/>
      <c r="G25" s="217"/>
      <c r="H25" s="219"/>
      <c r="I25" s="219"/>
      <c r="J25" s="219"/>
      <c r="K25" s="219"/>
      <c r="L25" s="219"/>
      <c r="M25" s="219"/>
      <c r="N25" s="39"/>
      <c r="O25" s="337"/>
    </row>
    <row r="26" spans="1:15">
      <c r="A26" s="104" t="s">
        <v>283</v>
      </c>
      <c r="B26" s="104"/>
      <c r="C26" s="217"/>
      <c r="D26" s="217"/>
      <c r="E26" s="217"/>
      <c r="F26" s="217"/>
      <c r="G26" s="217"/>
      <c r="H26" s="219"/>
      <c r="I26" s="219"/>
      <c r="J26" s="219"/>
      <c r="K26" s="219"/>
      <c r="L26" s="219"/>
      <c r="M26" s="219"/>
      <c r="N26" s="39"/>
      <c r="O26" s="337"/>
    </row>
    <row r="27" spans="1:15">
      <c r="A27" s="219"/>
      <c r="B27" s="167"/>
      <c r="C27" s="217"/>
      <c r="D27" s="217"/>
      <c r="E27" s="217"/>
      <c r="F27" s="217"/>
      <c r="G27" s="217"/>
      <c r="H27" s="219"/>
      <c r="I27" s="219"/>
      <c r="J27" s="219"/>
      <c r="K27" s="219"/>
      <c r="L27" s="219"/>
      <c r="M27" s="219"/>
      <c r="N27" s="39"/>
      <c r="O27" s="337"/>
    </row>
    <row r="28" spans="1:15">
      <c r="A28" s="219"/>
      <c r="B28" s="167"/>
      <c r="C28" s="217"/>
      <c r="D28" s="217"/>
      <c r="E28" s="217"/>
      <c r="F28" s="217"/>
      <c r="G28" s="217"/>
      <c r="H28" s="219"/>
      <c r="I28" s="219"/>
      <c r="J28" s="219"/>
      <c r="K28" s="219"/>
      <c r="L28" s="219"/>
      <c r="M28" s="219"/>
      <c r="N28" s="39"/>
      <c r="O28" s="337"/>
    </row>
    <row r="29" spans="1:15" s="56" customFormat="1">
      <c r="A29" s="104" t="s">
        <v>284</v>
      </c>
      <c r="B29" s="104"/>
      <c r="C29" s="217"/>
      <c r="D29" s="217"/>
      <c r="E29" s="217"/>
      <c r="F29" s="217"/>
      <c r="G29" s="217"/>
      <c r="H29" s="223"/>
      <c r="I29" s="223"/>
      <c r="J29" s="223"/>
      <c r="K29" s="223"/>
      <c r="L29" s="223"/>
      <c r="M29" s="223"/>
      <c r="N29" s="225"/>
      <c r="O29" s="338"/>
    </row>
    <row r="30" spans="1:15">
      <c r="A30" s="219"/>
      <c r="B30" s="167"/>
      <c r="C30" s="217"/>
      <c r="D30" s="217"/>
      <c r="E30" s="217"/>
      <c r="F30" s="217"/>
      <c r="G30" s="217"/>
      <c r="H30" s="219"/>
      <c r="I30" s="219"/>
      <c r="J30" s="219"/>
      <c r="K30" s="219"/>
      <c r="L30" s="219"/>
      <c r="M30" s="219"/>
      <c r="N30" s="39"/>
      <c r="O30" s="337"/>
    </row>
    <row r="31" spans="1:15">
      <c r="A31" s="219"/>
      <c r="B31" s="167"/>
      <c r="C31" s="217"/>
      <c r="D31" s="217"/>
      <c r="E31" s="217"/>
      <c r="F31" s="217"/>
      <c r="G31" s="217"/>
      <c r="H31" s="219"/>
      <c r="I31" s="219"/>
      <c r="J31" s="219"/>
      <c r="K31" s="219"/>
      <c r="L31" s="219"/>
      <c r="M31" s="219"/>
      <c r="N31" s="39"/>
      <c r="O31" s="337"/>
    </row>
    <row r="32" spans="1:15">
      <c r="A32" s="104" t="s">
        <v>285</v>
      </c>
      <c r="B32" s="104"/>
      <c r="C32" s="217"/>
      <c r="D32" s="217"/>
      <c r="E32" s="217"/>
      <c r="F32" s="217"/>
      <c r="G32" s="217"/>
      <c r="H32" s="219"/>
      <c r="I32" s="219"/>
      <c r="J32" s="219"/>
      <c r="K32" s="219"/>
      <c r="L32" s="219"/>
      <c r="M32" s="219"/>
      <c r="N32" s="39"/>
      <c r="O32" s="337"/>
    </row>
    <row r="33" spans="1:15">
      <c r="A33" s="219"/>
      <c r="B33" s="167"/>
      <c r="C33" s="217"/>
      <c r="D33" s="217"/>
      <c r="E33" s="217"/>
      <c r="F33" s="217"/>
      <c r="G33" s="217"/>
      <c r="H33" s="219"/>
      <c r="I33" s="219"/>
      <c r="J33" s="219"/>
      <c r="K33" s="219"/>
      <c r="L33" s="219"/>
      <c r="M33" s="219"/>
      <c r="N33" s="39"/>
      <c r="O33" s="337"/>
    </row>
    <row r="34" spans="1:15">
      <c r="A34" s="219"/>
      <c r="B34" s="167"/>
      <c r="C34" s="217"/>
      <c r="D34" s="217"/>
      <c r="E34" s="217"/>
      <c r="F34" s="217"/>
      <c r="G34" s="217"/>
      <c r="H34" s="219"/>
      <c r="I34" s="219"/>
      <c r="J34" s="219"/>
      <c r="K34" s="219"/>
      <c r="L34" s="219"/>
      <c r="M34" s="219"/>
      <c r="N34" s="39"/>
      <c r="O34" s="337"/>
    </row>
    <row r="35" spans="1:15">
      <c r="A35" s="792" t="s">
        <v>88</v>
      </c>
      <c r="B35" s="792"/>
      <c r="C35" s="220"/>
      <c r="D35" s="220"/>
      <c r="E35" s="220"/>
      <c r="F35" s="220"/>
      <c r="G35" s="220"/>
      <c r="H35" s="219"/>
      <c r="I35" s="219"/>
      <c r="J35" s="219"/>
      <c r="K35" s="219"/>
      <c r="L35" s="219"/>
      <c r="M35" s="219"/>
      <c r="N35" s="39"/>
      <c r="O35" s="337"/>
    </row>
    <row r="36" spans="1:15">
      <c r="A36" s="221"/>
      <c r="B36" s="221"/>
      <c r="C36" s="222"/>
      <c r="D36" s="222"/>
      <c r="E36" s="222"/>
      <c r="F36" s="222"/>
      <c r="G36" s="222"/>
      <c r="H36" s="222"/>
      <c r="I36" s="222"/>
      <c r="J36" s="222"/>
      <c r="K36" s="218"/>
      <c r="L36" s="218"/>
      <c r="M36" s="218"/>
      <c r="N36" s="218"/>
      <c r="O36" s="218"/>
    </row>
  </sheetData>
  <mergeCells count="1">
    <mergeCell ref="A35:B35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scale="77" fitToHeight="0" orientation="landscape" r:id="rId1"/>
  <headerFooter alignWithMargins="0">
    <oddFooter>&amp;R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Normal="100" zoomScaleSheetLayoutView="100" workbookViewId="0">
      <selection activeCell="H6" sqref="H6"/>
    </sheetView>
  </sheetViews>
  <sheetFormatPr defaultRowHeight="12.75"/>
  <cols>
    <col min="1" max="1" width="6.5703125" style="634" customWidth="1"/>
    <col min="2" max="2" width="8.42578125" style="634" bestFit="1" customWidth="1"/>
    <col min="3" max="3" width="46.42578125" style="634" customWidth="1"/>
    <col min="4" max="4" width="13.5703125" style="634" customWidth="1"/>
    <col min="5" max="5" width="12.5703125" style="634" customWidth="1"/>
    <col min="6" max="6" width="9.28515625" style="634" customWidth="1"/>
    <col min="7" max="8" width="7.5703125" style="634" customWidth="1"/>
    <col min="9" max="9" width="9.28515625" style="634" customWidth="1"/>
    <col min="10" max="256" width="9.140625" style="634"/>
    <col min="257" max="257" width="6.5703125" style="634" customWidth="1"/>
    <col min="258" max="258" width="8.42578125" style="634" bestFit="1" customWidth="1"/>
    <col min="259" max="259" width="46.42578125" style="634" customWidth="1"/>
    <col min="260" max="260" width="13.5703125" style="634" customWidth="1"/>
    <col min="261" max="261" width="12.5703125" style="634" customWidth="1"/>
    <col min="262" max="262" width="9.28515625" style="634" customWidth="1"/>
    <col min="263" max="264" width="7.5703125" style="634" customWidth="1"/>
    <col min="265" max="265" width="9.28515625" style="634" customWidth="1"/>
    <col min="266" max="512" width="9.140625" style="634"/>
    <col min="513" max="513" width="6.5703125" style="634" customWidth="1"/>
    <col min="514" max="514" width="8.42578125" style="634" bestFit="1" customWidth="1"/>
    <col min="515" max="515" width="46.42578125" style="634" customWidth="1"/>
    <col min="516" max="516" width="13.5703125" style="634" customWidth="1"/>
    <col min="517" max="517" width="12.5703125" style="634" customWidth="1"/>
    <col min="518" max="518" width="9.28515625" style="634" customWidth="1"/>
    <col min="519" max="520" width="7.5703125" style="634" customWidth="1"/>
    <col min="521" max="521" width="9.28515625" style="634" customWidth="1"/>
    <col min="522" max="768" width="9.140625" style="634"/>
    <col min="769" max="769" width="6.5703125" style="634" customWidth="1"/>
    <col min="770" max="770" width="8.42578125" style="634" bestFit="1" customWidth="1"/>
    <col min="771" max="771" width="46.42578125" style="634" customWidth="1"/>
    <col min="772" max="772" width="13.5703125" style="634" customWidth="1"/>
    <col min="773" max="773" width="12.5703125" style="634" customWidth="1"/>
    <col min="774" max="774" width="9.28515625" style="634" customWidth="1"/>
    <col min="775" max="776" width="7.5703125" style="634" customWidth="1"/>
    <col min="777" max="777" width="9.28515625" style="634" customWidth="1"/>
    <col min="778" max="1024" width="9.140625" style="634"/>
    <col min="1025" max="1025" width="6.5703125" style="634" customWidth="1"/>
    <col min="1026" max="1026" width="8.42578125" style="634" bestFit="1" customWidth="1"/>
    <col min="1027" max="1027" width="46.42578125" style="634" customWidth="1"/>
    <col min="1028" max="1028" width="13.5703125" style="634" customWidth="1"/>
    <col min="1029" max="1029" width="12.5703125" style="634" customWidth="1"/>
    <col min="1030" max="1030" width="9.28515625" style="634" customWidth="1"/>
    <col min="1031" max="1032" width="7.5703125" style="634" customWidth="1"/>
    <col min="1033" max="1033" width="9.28515625" style="634" customWidth="1"/>
    <col min="1034" max="1280" width="9.140625" style="634"/>
    <col min="1281" max="1281" width="6.5703125" style="634" customWidth="1"/>
    <col min="1282" max="1282" width="8.42578125" style="634" bestFit="1" customWidth="1"/>
    <col min="1283" max="1283" width="46.42578125" style="634" customWidth="1"/>
    <col min="1284" max="1284" width="13.5703125" style="634" customWidth="1"/>
    <col min="1285" max="1285" width="12.5703125" style="634" customWidth="1"/>
    <col min="1286" max="1286" width="9.28515625" style="634" customWidth="1"/>
    <col min="1287" max="1288" width="7.5703125" style="634" customWidth="1"/>
    <col min="1289" max="1289" width="9.28515625" style="634" customWidth="1"/>
    <col min="1290" max="1536" width="9.140625" style="634"/>
    <col min="1537" max="1537" width="6.5703125" style="634" customWidth="1"/>
    <col min="1538" max="1538" width="8.42578125" style="634" bestFit="1" customWidth="1"/>
    <col min="1539" max="1539" width="46.42578125" style="634" customWidth="1"/>
    <col min="1540" max="1540" width="13.5703125" style="634" customWidth="1"/>
    <col min="1541" max="1541" width="12.5703125" style="634" customWidth="1"/>
    <col min="1542" max="1542" width="9.28515625" style="634" customWidth="1"/>
    <col min="1543" max="1544" width="7.5703125" style="634" customWidth="1"/>
    <col min="1545" max="1545" width="9.28515625" style="634" customWidth="1"/>
    <col min="1546" max="1792" width="9.140625" style="634"/>
    <col min="1793" max="1793" width="6.5703125" style="634" customWidth="1"/>
    <col min="1794" max="1794" width="8.42578125" style="634" bestFit="1" customWidth="1"/>
    <col min="1795" max="1795" width="46.42578125" style="634" customWidth="1"/>
    <col min="1796" max="1796" width="13.5703125" style="634" customWidth="1"/>
    <col min="1797" max="1797" width="12.5703125" style="634" customWidth="1"/>
    <col min="1798" max="1798" width="9.28515625" style="634" customWidth="1"/>
    <col min="1799" max="1800" width="7.5703125" style="634" customWidth="1"/>
    <col min="1801" max="1801" width="9.28515625" style="634" customWidth="1"/>
    <col min="1802" max="2048" width="9.140625" style="634"/>
    <col min="2049" max="2049" width="6.5703125" style="634" customWidth="1"/>
    <col min="2050" max="2050" width="8.42578125" style="634" bestFit="1" customWidth="1"/>
    <col min="2051" max="2051" width="46.42578125" style="634" customWidth="1"/>
    <col min="2052" max="2052" width="13.5703125" style="634" customWidth="1"/>
    <col min="2053" max="2053" width="12.5703125" style="634" customWidth="1"/>
    <col min="2054" max="2054" width="9.28515625" style="634" customWidth="1"/>
    <col min="2055" max="2056" width="7.5703125" style="634" customWidth="1"/>
    <col min="2057" max="2057" width="9.28515625" style="634" customWidth="1"/>
    <col min="2058" max="2304" width="9.140625" style="634"/>
    <col min="2305" max="2305" width="6.5703125" style="634" customWidth="1"/>
    <col min="2306" max="2306" width="8.42578125" style="634" bestFit="1" customWidth="1"/>
    <col min="2307" max="2307" width="46.42578125" style="634" customWidth="1"/>
    <col min="2308" max="2308" width="13.5703125" style="634" customWidth="1"/>
    <col min="2309" max="2309" width="12.5703125" style="634" customWidth="1"/>
    <col min="2310" max="2310" width="9.28515625" style="634" customWidth="1"/>
    <col min="2311" max="2312" width="7.5703125" style="634" customWidth="1"/>
    <col min="2313" max="2313" width="9.28515625" style="634" customWidth="1"/>
    <col min="2314" max="2560" width="9.140625" style="634"/>
    <col min="2561" max="2561" width="6.5703125" style="634" customWidth="1"/>
    <col min="2562" max="2562" width="8.42578125" style="634" bestFit="1" customWidth="1"/>
    <col min="2563" max="2563" width="46.42578125" style="634" customWidth="1"/>
    <col min="2564" max="2564" width="13.5703125" style="634" customWidth="1"/>
    <col min="2565" max="2565" width="12.5703125" style="634" customWidth="1"/>
    <col min="2566" max="2566" width="9.28515625" style="634" customWidth="1"/>
    <col min="2567" max="2568" width="7.5703125" style="634" customWidth="1"/>
    <col min="2569" max="2569" width="9.28515625" style="634" customWidth="1"/>
    <col min="2570" max="2816" width="9.140625" style="634"/>
    <col min="2817" max="2817" width="6.5703125" style="634" customWidth="1"/>
    <col min="2818" max="2818" width="8.42578125" style="634" bestFit="1" customWidth="1"/>
    <col min="2819" max="2819" width="46.42578125" style="634" customWidth="1"/>
    <col min="2820" max="2820" width="13.5703125" style="634" customWidth="1"/>
    <col min="2821" max="2821" width="12.5703125" style="634" customWidth="1"/>
    <col min="2822" max="2822" width="9.28515625" style="634" customWidth="1"/>
    <col min="2823" max="2824" width="7.5703125" style="634" customWidth="1"/>
    <col min="2825" max="2825" width="9.28515625" style="634" customWidth="1"/>
    <col min="2826" max="3072" width="9.140625" style="634"/>
    <col min="3073" max="3073" width="6.5703125" style="634" customWidth="1"/>
    <col min="3074" max="3074" width="8.42578125" style="634" bestFit="1" customWidth="1"/>
    <col min="3075" max="3075" width="46.42578125" style="634" customWidth="1"/>
    <col min="3076" max="3076" width="13.5703125" style="634" customWidth="1"/>
    <col min="3077" max="3077" width="12.5703125" style="634" customWidth="1"/>
    <col min="3078" max="3078" width="9.28515625" style="634" customWidth="1"/>
    <col min="3079" max="3080" width="7.5703125" style="634" customWidth="1"/>
    <col min="3081" max="3081" width="9.28515625" style="634" customWidth="1"/>
    <col min="3082" max="3328" width="9.140625" style="634"/>
    <col min="3329" max="3329" width="6.5703125" style="634" customWidth="1"/>
    <col min="3330" max="3330" width="8.42578125" style="634" bestFit="1" customWidth="1"/>
    <col min="3331" max="3331" width="46.42578125" style="634" customWidth="1"/>
    <col min="3332" max="3332" width="13.5703125" style="634" customWidth="1"/>
    <col min="3333" max="3333" width="12.5703125" style="634" customWidth="1"/>
    <col min="3334" max="3334" width="9.28515625" style="634" customWidth="1"/>
    <col min="3335" max="3336" width="7.5703125" style="634" customWidth="1"/>
    <col min="3337" max="3337" width="9.28515625" style="634" customWidth="1"/>
    <col min="3338" max="3584" width="9.140625" style="634"/>
    <col min="3585" max="3585" width="6.5703125" style="634" customWidth="1"/>
    <col min="3586" max="3586" width="8.42578125" style="634" bestFit="1" customWidth="1"/>
    <col min="3587" max="3587" width="46.42578125" style="634" customWidth="1"/>
    <col min="3588" max="3588" width="13.5703125" style="634" customWidth="1"/>
    <col min="3589" max="3589" width="12.5703125" style="634" customWidth="1"/>
    <col min="3590" max="3590" width="9.28515625" style="634" customWidth="1"/>
    <col min="3591" max="3592" width="7.5703125" style="634" customWidth="1"/>
    <col min="3593" max="3593" width="9.28515625" style="634" customWidth="1"/>
    <col min="3594" max="3840" width="9.140625" style="634"/>
    <col min="3841" max="3841" width="6.5703125" style="634" customWidth="1"/>
    <col min="3842" max="3842" width="8.42578125" style="634" bestFit="1" customWidth="1"/>
    <col min="3843" max="3843" width="46.42578125" style="634" customWidth="1"/>
    <col min="3844" max="3844" width="13.5703125" style="634" customWidth="1"/>
    <col min="3845" max="3845" width="12.5703125" style="634" customWidth="1"/>
    <col min="3846" max="3846" width="9.28515625" style="634" customWidth="1"/>
    <col min="3847" max="3848" width="7.5703125" style="634" customWidth="1"/>
    <col min="3849" max="3849" width="9.28515625" style="634" customWidth="1"/>
    <col min="3850" max="4096" width="9.140625" style="634"/>
    <col min="4097" max="4097" width="6.5703125" style="634" customWidth="1"/>
    <col min="4098" max="4098" width="8.42578125" style="634" bestFit="1" customWidth="1"/>
    <col min="4099" max="4099" width="46.42578125" style="634" customWidth="1"/>
    <col min="4100" max="4100" width="13.5703125" style="634" customWidth="1"/>
    <col min="4101" max="4101" width="12.5703125" style="634" customWidth="1"/>
    <col min="4102" max="4102" width="9.28515625" style="634" customWidth="1"/>
    <col min="4103" max="4104" width="7.5703125" style="634" customWidth="1"/>
    <col min="4105" max="4105" width="9.28515625" style="634" customWidth="1"/>
    <col min="4106" max="4352" width="9.140625" style="634"/>
    <col min="4353" max="4353" width="6.5703125" style="634" customWidth="1"/>
    <col min="4354" max="4354" width="8.42578125" style="634" bestFit="1" customWidth="1"/>
    <col min="4355" max="4355" width="46.42578125" style="634" customWidth="1"/>
    <col min="4356" max="4356" width="13.5703125" style="634" customWidth="1"/>
    <col min="4357" max="4357" width="12.5703125" style="634" customWidth="1"/>
    <col min="4358" max="4358" width="9.28515625" style="634" customWidth="1"/>
    <col min="4359" max="4360" width="7.5703125" style="634" customWidth="1"/>
    <col min="4361" max="4361" width="9.28515625" style="634" customWidth="1"/>
    <col min="4362" max="4608" width="9.140625" style="634"/>
    <col min="4609" max="4609" width="6.5703125" style="634" customWidth="1"/>
    <col min="4610" max="4610" width="8.42578125" style="634" bestFit="1" customWidth="1"/>
    <col min="4611" max="4611" width="46.42578125" style="634" customWidth="1"/>
    <col min="4612" max="4612" width="13.5703125" style="634" customWidth="1"/>
    <col min="4613" max="4613" width="12.5703125" style="634" customWidth="1"/>
    <col min="4614" max="4614" width="9.28515625" style="634" customWidth="1"/>
    <col min="4615" max="4616" width="7.5703125" style="634" customWidth="1"/>
    <col min="4617" max="4617" width="9.28515625" style="634" customWidth="1"/>
    <col min="4618" max="4864" width="9.140625" style="634"/>
    <col min="4865" max="4865" width="6.5703125" style="634" customWidth="1"/>
    <col min="4866" max="4866" width="8.42578125" style="634" bestFit="1" customWidth="1"/>
    <col min="4867" max="4867" width="46.42578125" style="634" customWidth="1"/>
    <col min="4868" max="4868" width="13.5703125" style="634" customWidth="1"/>
    <col min="4869" max="4869" width="12.5703125" style="634" customWidth="1"/>
    <col min="4870" max="4870" width="9.28515625" style="634" customWidth="1"/>
    <col min="4871" max="4872" width="7.5703125" style="634" customWidth="1"/>
    <col min="4873" max="4873" width="9.28515625" style="634" customWidth="1"/>
    <col min="4874" max="5120" width="9.140625" style="634"/>
    <col min="5121" max="5121" width="6.5703125" style="634" customWidth="1"/>
    <col min="5122" max="5122" width="8.42578125" style="634" bestFit="1" customWidth="1"/>
    <col min="5123" max="5123" width="46.42578125" style="634" customWidth="1"/>
    <col min="5124" max="5124" width="13.5703125" style="634" customWidth="1"/>
    <col min="5125" max="5125" width="12.5703125" style="634" customWidth="1"/>
    <col min="5126" max="5126" width="9.28515625" style="634" customWidth="1"/>
    <col min="5127" max="5128" width="7.5703125" style="634" customWidth="1"/>
    <col min="5129" max="5129" width="9.28515625" style="634" customWidth="1"/>
    <col min="5130" max="5376" width="9.140625" style="634"/>
    <col min="5377" max="5377" width="6.5703125" style="634" customWidth="1"/>
    <col min="5378" max="5378" width="8.42578125" style="634" bestFit="1" customWidth="1"/>
    <col min="5379" max="5379" width="46.42578125" style="634" customWidth="1"/>
    <col min="5380" max="5380" width="13.5703125" style="634" customWidth="1"/>
    <col min="5381" max="5381" width="12.5703125" style="634" customWidth="1"/>
    <col min="5382" max="5382" width="9.28515625" style="634" customWidth="1"/>
    <col min="5383" max="5384" width="7.5703125" style="634" customWidth="1"/>
    <col min="5385" max="5385" width="9.28515625" style="634" customWidth="1"/>
    <col min="5386" max="5632" width="9.140625" style="634"/>
    <col min="5633" max="5633" width="6.5703125" style="634" customWidth="1"/>
    <col min="5634" max="5634" width="8.42578125" style="634" bestFit="1" customWidth="1"/>
    <col min="5635" max="5635" width="46.42578125" style="634" customWidth="1"/>
    <col min="5636" max="5636" width="13.5703125" style="634" customWidth="1"/>
    <col min="5637" max="5637" width="12.5703125" style="634" customWidth="1"/>
    <col min="5638" max="5638" width="9.28515625" style="634" customWidth="1"/>
    <col min="5639" max="5640" width="7.5703125" style="634" customWidth="1"/>
    <col min="5641" max="5641" width="9.28515625" style="634" customWidth="1"/>
    <col min="5642" max="5888" width="9.140625" style="634"/>
    <col min="5889" max="5889" width="6.5703125" style="634" customWidth="1"/>
    <col min="5890" max="5890" width="8.42578125" style="634" bestFit="1" customWidth="1"/>
    <col min="5891" max="5891" width="46.42578125" style="634" customWidth="1"/>
    <col min="5892" max="5892" width="13.5703125" style="634" customWidth="1"/>
    <col min="5893" max="5893" width="12.5703125" style="634" customWidth="1"/>
    <col min="5894" max="5894" width="9.28515625" style="634" customWidth="1"/>
    <col min="5895" max="5896" width="7.5703125" style="634" customWidth="1"/>
    <col min="5897" max="5897" width="9.28515625" style="634" customWidth="1"/>
    <col min="5898" max="6144" width="9.140625" style="634"/>
    <col min="6145" max="6145" width="6.5703125" style="634" customWidth="1"/>
    <col min="6146" max="6146" width="8.42578125" style="634" bestFit="1" customWidth="1"/>
    <col min="6147" max="6147" width="46.42578125" style="634" customWidth="1"/>
    <col min="6148" max="6148" width="13.5703125" style="634" customWidth="1"/>
    <col min="6149" max="6149" width="12.5703125" style="634" customWidth="1"/>
    <col min="6150" max="6150" width="9.28515625" style="634" customWidth="1"/>
    <col min="6151" max="6152" width="7.5703125" style="634" customWidth="1"/>
    <col min="6153" max="6153" width="9.28515625" style="634" customWidth="1"/>
    <col min="6154" max="6400" width="9.140625" style="634"/>
    <col min="6401" max="6401" width="6.5703125" style="634" customWidth="1"/>
    <col min="6402" max="6402" width="8.42578125" style="634" bestFit="1" customWidth="1"/>
    <col min="6403" max="6403" width="46.42578125" style="634" customWidth="1"/>
    <col min="6404" max="6404" width="13.5703125" style="634" customWidth="1"/>
    <col min="6405" max="6405" width="12.5703125" style="634" customWidth="1"/>
    <col min="6406" max="6406" width="9.28515625" style="634" customWidth="1"/>
    <col min="6407" max="6408" width="7.5703125" style="634" customWidth="1"/>
    <col min="6409" max="6409" width="9.28515625" style="634" customWidth="1"/>
    <col min="6410" max="6656" width="9.140625" style="634"/>
    <col min="6657" max="6657" width="6.5703125" style="634" customWidth="1"/>
    <col min="6658" max="6658" width="8.42578125" style="634" bestFit="1" customWidth="1"/>
    <col min="6659" max="6659" width="46.42578125" style="634" customWidth="1"/>
    <col min="6660" max="6660" width="13.5703125" style="634" customWidth="1"/>
    <col min="6661" max="6661" width="12.5703125" style="634" customWidth="1"/>
    <col min="6662" max="6662" width="9.28515625" style="634" customWidth="1"/>
    <col min="6663" max="6664" width="7.5703125" style="634" customWidth="1"/>
    <col min="6665" max="6665" width="9.28515625" style="634" customWidth="1"/>
    <col min="6666" max="6912" width="9.140625" style="634"/>
    <col min="6913" max="6913" width="6.5703125" style="634" customWidth="1"/>
    <col min="6914" max="6914" width="8.42578125" style="634" bestFit="1" customWidth="1"/>
    <col min="6915" max="6915" width="46.42578125" style="634" customWidth="1"/>
    <col min="6916" max="6916" width="13.5703125" style="634" customWidth="1"/>
    <col min="6917" max="6917" width="12.5703125" style="634" customWidth="1"/>
    <col min="6918" max="6918" width="9.28515625" style="634" customWidth="1"/>
    <col min="6919" max="6920" width="7.5703125" style="634" customWidth="1"/>
    <col min="6921" max="6921" width="9.28515625" style="634" customWidth="1"/>
    <col min="6922" max="7168" width="9.140625" style="634"/>
    <col min="7169" max="7169" width="6.5703125" style="634" customWidth="1"/>
    <col min="7170" max="7170" width="8.42578125" style="634" bestFit="1" customWidth="1"/>
    <col min="7171" max="7171" width="46.42578125" style="634" customWidth="1"/>
    <col min="7172" max="7172" width="13.5703125" style="634" customWidth="1"/>
    <col min="7173" max="7173" width="12.5703125" style="634" customWidth="1"/>
    <col min="7174" max="7174" width="9.28515625" style="634" customWidth="1"/>
    <col min="7175" max="7176" width="7.5703125" style="634" customWidth="1"/>
    <col min="7177" max="7177" width="9.28515625" style="634" customWidth="1"/>
    <col min="7178" max="7424" width="9.140625" style="634"/>
    <col min="7425" max="7425" width="6.5703125" style="634" customWidth="1"/>
    <col min="7426" max="7426" width="8.42578125" style="634" bestFit="1" customWidth="1"/>
    <col min="7427" max="7427" width="46.42578125" style="634" customWidth="1"/>
    <col min="7428" max="7428" width="13.5703125" style="634" customWidth="1"/>
    <col min="7429" max="7429" width="12.5703125" style="634" customWidth="1"/>
    <col min="7430" max="7430" width="9.28515625" style="634" customWidth="1"/>
    <col min="7431" max="7432" width="7.5703125" style="634" customWidth="1"/>
    <col min="7433" max="7433" width="9.28515625" style="634" customWidth="1"/>
    <col min="7434" max="7680" width="9.140625" style="634"/>
    <col min="7681" max="7681" width="6.5703125" style="634" customWidth="1"/>
    <col min="7682" max="7682" width="8.42578125" style="634" bestFit="1" customWidth="1"/>
    <col min="7683" max="7683" width="46.42578125" style="634" customWidth="1"/>
    <col min="7684" max="7684" width="13.5703125" style="634" customWidth="1"/>
    <col min="7685" max="7685" width="12.5703125" style="634" customWidth="1"/>
    <col min="7686" max="7686" width="9.28515625" style="634" customWidth="1"/>
    <col min="7687" max="7688" width="7.5703125" style="634" customWidth="1"/>
    <col min="7689" max="7689" width="9.28515625" style="634" customWidth="1"/>
    <col min="7690" max="7936" width="9.140625" style="634"/>
    <col min="7937" max="7937" width="6.5703125" style="634" customWidth="1"/>
    <col min="7938" max="7938" width="8.42578125" style="634" bestFit="1" customWidth="1"/>
    <col min="7939" max="7939" width="46.42578125" style="634" customWidth="1"/>
    <col min="7940" max="7940" width="13.5703125" style="634" customWidth="1"/>
    <col min="7941" max="7941" width="12.5703125" style="634" customWidth="1"/>
    <col min="7942" max="7942" width="9.28515625" style="634" customWidth="1"/>
    <col min="7943" max="7944" width="7.5703125" style="634" customWidth="1"/>
    <col min="7945" max="7945" width="9.28515625" style="634" customWidth="1"/>
    <col min="7946" max="8192" width="9.140625" style="634"/>
    <col min="8193" max="8193" width="6.5703125" style="634" customWidth="1"/>
    <col min="8194" max="8194" width="8.42578125" style="634" bestFit="1" customWidth="1"/>
    <col min="8195" max="8195" width="46.42578125" style="634" customWidth="1"/>
    <col min="8196" max="8196" width="13.5703125" style="634" customWidth="1"/>
    <col min="8197" max="8197" width="12.5703125" style="634" customWidth="1"/>
    <col min="8198" max="8198" width="9.28515625" style="634" customWidth="1"/>
    <col min="8199" max="8200" width="7.5703125" style="634" customWidth="1"/>
    <col min="8201" max="8201" width="9.28515625" style="634" customWidth="1"/>
    <col min="8202" max="8448" width="9.140625" style="634"/>
    <col min="8449" max="8449" width="6.5703125" style="634" customWidth="1"/>
    <col min="8450" max="8450" width="8.42578125" style="634" bestFit="1" customWidth="1"/>
    <col min="8451" max="8451" width="46.42578125" style="634" customWidth="1"/>
    <col min="8452" max="8452" width="13.5703125" style="634" customWidth="1"/>
    <col min="8453" max="8453" width="12.5703125" style="634" customWidth="1"/>
    <col min="8454" max="8454" width="9.28515625" style="634" customWidth="1"/>
    <col min="8455" max="8456" width="7.5703125" style="634" customWidth="1"/>
    <col min="8457" max="8457" width="9.28515625" style="634" customWidth="1"/>
    <col min="8458" max="8704" width="9.140625" style="634"/>
    <col min="8705" max="8705" width="6.5703125" style="634" customWidth="1"/>
    <col min="8706" max="8706" width="8.42578125" style="634" bestFit="1" customWidth="1"/>
    <col min="8707" max="8707" width="46.42578125" style="634" customWidth="1"/>
    <col min="8708" max="8708" width="13.5703125" style="634" customWidth="1"/>
    <col min="8709" max="8709" width="12.5703125" style="634" customWidth="1"/>
    <col min="8710" max="8710" width="9.28515625" style="634" customWidth="1"/>
    <col min="8711" max="8712" width="7.5703125" style="634" customWidth="1"/>
    <col min="8713" max="8713" width="9.28515625" style="634" customWidth="1"/>
    <col min="8714" max="8960" width="9.140625" style="634"/>
    <col min="8961" max="8961" width="6.5703125" style="634" customWidth="1"/>
    <col min="8962" max="8962" width="8.42578125" style="634" bestFit="1" customWidth="1"/>
    <col min="8963" max="8963" width="46.42578125" style="634" customWidth="1"/>
    <col min="8964" max="8964" width="13.5703125" style="634" customWidth="1"/>
    <col min="8965" max="8965" width="12.5703125" style="634" customWidth="1"/>
    <col min="8966" max="8966" width="9.28515625" style="634" customWidth="1"/>
    <col min="8967" max="8968" width="7.5703125" style="634" customWidth="1"/>
    <col min="8969" max="8969" width="9.28515625" style="634" customWidth="1"/>
    <col min="8970" max="9216" width="9.140625" style="634"/>
    <col min="9217" max="9217" width="6.5703125" style="634" customWidth="1"/>
    <col min="9218" max="9218" width="8.42578125" style="634" bestFit="1" customWidth="1"/>
    <col min="9219" max="9219" width="46.42578125" style="634" customWidth="1"/>
    <col min="9220" max="9220" width="13.5703125" style="634" customWidth="1"/>
    <col min="9221" max="9221" width="12.5703125" style="634" customWidth="1"/>
    <col min="9222" max="9222" width="9.28515625" style="634" customWidth="1"/>
    <col min="9223" max="9224" width="7.5703125" style="634" customWidth="1"/>
    <col min="9225" max="9225" width="9.28515625" style="634" customWidth="1"/>
    <col min="9226" max="9472" width="9.140625" style="634"/>
    <col min="9473" max="9473" width="6.5703125" style="634" customWidth="1"/>
    <col min="9474" max="9474" width="8.42578125" style="634" bestFit="1" customWidth="1"/>
    <col min="9475" max="9475" width="46.42578125" style="634" customWidth="1"/>
    <col min="9476" max="9476" width="13.5703125" style="634" customWidth="1"/>
    <col min="9477" max="9477" width="12.5703125" style="634" customWidth="1"/>
    <col min="9478" max="9478" width="9.28515625" style="634" customWidth="1"/>
    <col min="9479" max="9480" width="7.5703125" style="634" customWidth="1"/>
    <col min="9481" max="9481" width="9.28515625" style="634" customWidth="1"/>
    <col min="9482" max="9728" width="9.140625" style="634"/>
    <col min="9729" max="9729" width="6.5703125" style="634" customWidth="1"/>
    <col min="9730" max="9730" width="8.42578125" style="634" bestFit="1" customWidth="1"/>
    <col min="9731" max="9731" width="46.42578125" style="634" customWidth="1"/>
    <col min="9732" max="9732" width="13.5703125" style="634" customWidth="1"/>
    <col min="9733" max="9733" width="12.5703125" style="634" customWidth="1"/>
    <col min="9734" max="9734" width="9.28515625" style="634" customWidth="1"/>
    <col min="9735" max="9736" width="7.5703125" style="634" customWidth="1"/>
    <col min="9737" max="9737" width="9.28515625" style="634" customWidth="1"/>
    <col min="9738" max="9984" width="9.140625" style="634"/>
    <col min="9985" max="9985" width="6.5703125" style="634" customWidth="1"/>
    <col min="9986" max="9986" width="8.42578125" style="634" bestFit="1" customWidth="1"/>
    <col min="9987" max="9987" width="46.42578125" style="634" customWidth="1"/>
    <col min="9988" max="9988" width="13.5703125" style="634" customWidth="1"/>
    <col min="9989" max="9989" width="12.5703125" style="634" customWidth="1"/>
    <col min="9990" max="9990" width="9.28515625" style="634" customWidth="1"/>
    <col min="9991" max="9992" width="7.5703125" style="634" customWidth="1"/>
    <col min="9993" max="9993" width="9.28515625" style="634" customWidth="1"/>
    <col min="9994" max="10240" width="9.140625" style="634"/>
    <col min="10241" max="10241" width="6.5703125" style="634" customWidth="1"/>
    <col min="10242" max="10242" width="8.42578125" style="634" bestFit="1" customWidth="1"/>
    <col min="10243" max="10243" width="46.42578125" style="634" customWidth="1"/>
    <col min="10244" max="10244" width="13.5703125" style="634" customWidth="1"/>
    <col min="10245" max="10245" width="12.5703125" style="634" customWidth="1"/>
    <col min="10246" max="10246" width="9.28515625" style="634" customWidth="1"/>
    <col min="10247" max="10248" width="7.5703125" style="634" customWidth="1"/>
    <col min="10249" max="10249" width="9.28515625" style="634" customWidth="1"/>
    <col min="10250" max="10496" width="9.140625" style="634"/>
    <col min="10497" max="10497" width="6.5703125" style="634" customWidth="1"/>
    <col min="10498" max="10498" width="8.42578125" style="634" bestFit="1" customWidth="1"/>
    <col min="10499" max="10499" width="46.42578125" style="634" customWidth="1"/>
    <col min="10500" max="10500" width="13.5703125" style="634" customWidth="1"/>
    <col min="10501" max="10501" width="12.5703125" style="634" customWidth="1"/>
    <col min="10502" max="10502" width="9.28515625" style="634" customWidth="1"/>
    <col min="10503" max="10504" width="7.5703125" style="634" customWidth="1"/>
    <col min="10505" max="10505" width="9.28515625" style="634" customWidth="1"/>
    <col min="10506" max="10752" width="9.140625" style="634"/>
    <col min="10753" max="10753" width="6.5703125" style="634" customWidth="1"/>
    <col min="10754" max="10754" width="8.42578125" style="634" bestFit="1" customWidth="1"/>
    <col min="10755" max="10755" width="46.42578125" style="634" customWidth="1"/>
    <col min="10756" max="10756" width="13.5703125" style="634" customWidth="1"/>
    <col min="10757" max="10757" width="12.5703125" style="634" customWidth="1"/>
    <col min="10758" max="10758" width="9.28515625" style="634" customWidth="1"/>
    <col min="10759" max="10760" width="7.5703125" style="634" customWidth="1"/>
    <col min="10761" max="10761" width="9.28515625" style="634" customWidth="1"/>
    <col min="10762" max="11008" width="9.140625" style="634"/>
    <col min="11009" max="11009" width="6.5703125" style="634" customWidth="1"/>
    <col min="11010" max="11010" width="8.42578125" style="634" bestFit="1" customWidth="1"/>
    <col min="11011" max="11011" width="46.42578125" style="634" customWidth="1"/>
    <col min="11012" max="11012" width="13.5703125" style="634" customWidth="1"/>
    <col min="11013" max="11013" width="12.5703125" style="634" customWidth="1"/>
    <col min="11014" max="11014" width="9.28515625" style="634" customWidth="1"/>
    <col min="11015" max="11016" width="7.5703125" style="634" customWidth="1"/>
    <col min="11017" max="11017" width="9.28515625" style="634" customWidth="1"/>
    <col min="11018" max="11264" width="9.140625" style="634"/>
    <col min="11265" max="11265" width="6.5703125" style="634" customWidth="1"/>
    <col min="11266" max="11266" width="8.42578125" style="634" bestFit="1" customWidth="1"/>
    <col min="11267" max="11267" width="46.42578125" style="634" customWidth="1"/>
    <col min="11268" max="11268" width="13.5703125" style="634" customWidth="1"/>
    <col min="11269" max="11269" width="12.5703125" style="634" customWidth="1"/>
    <col min="11270" max="11270" width="9.28515625" style="634" customWidth="1"/>
    <col min="11271" max="11272" width="7.5703125" style="634" customWidth="1"/>
    <col min="11273" max="11273" width="9.28515625" style="634" customWidth="1"/>
    <col min="11274" max="11520" width="9.140625" style="634"/>
    <col min="11521" max="11521" width="6.5703125" style="634" customWidth="1"/>
    <col min="11522" max="11522" width="8.42578125" style="634" bestFit="1" customWidth="1"/>
    <col min="11523" max="11523" width="46.42578125" style="634" customWidth="1"/>
    <col min="11524" max="11524" width="13.5703125" style="634" customWidth="1"/>
    <col min="11525" max="11525" width="12.5703125" style="634" customWidth="1"/>
    <col min="11526" max="11526" width="9.28515625" style="634" customWidth="1"/>
    <col min="11527" max="11528" width="7.5703125" style="634" customWidth="1"/>
    <col min="11529" max="11529" width="9.28515625" style="634" customWidth="1"/>
    <col min="11530" max="11776" width="9.140625" style="634"/>
    <col min="11777" max="11777" width="6.5703125" style="634" customWidth="1"/>
    <col min="11778" max="11778" width="8.42578125" style="634" bestFit="1" customWidth="1"/>
    <col min="11779" max="11779" width="46.42578125" style="634" customWidth="1"/>
    <col min="11780" max="11780" width="13.5703125" style="634" customWidth="1"/>
    <col min="11781" max="11781" width="12.5703125" style="634" customWidth="1"/>
    <col min="11782" max="11782" width="9.28515625" style="634" customWidth="1"/>
    <col min="11783" max="11784" width="7.5703125" style="634" customWidth="1"/>
    <col min="11785" max="11785" width="9.28515625" style="634" customWidth="1"/>
    <col min="11786" max="12032" width="9.140625" style="634"/>
    <col min="12033" max="12033" width="6.5703125" style="634" customWidth="1"/>
    <col min="12034" max="12034" width="8.42578125" style="634" bestFit="1" customWidth="1"/>
    <col min="12035" max="12035" width="46.42578125" style="634" customWidth="1"/>
    <col min="12036" max="12036" width="13.5703125" style="634" customWidth="1"/>
    <col min="12037" max="12037" width="12.5703125" style="634" customWidth="1"/>
    <col min="12038" max="12038" width="9.28515625" style="634" customWidth="1"/>
    <col min="12039" max="12040" width="7.5703125" style="634" customWidth="1"/>
    <col min="12041" max="12041" width="9.28515625" style="634" customWidth="1"/>
    <col min="12042" max="12288" width="9.140625" style="634"/>
    <col min="12289" max="12289" width="6.5703125" style="634" customWidth="1"/>
    <col min="12290" max="12290" width="8.42578125" style="634" bestFit="1" customWidth="1"/>
    <col min="12291" max="12291" width="46.42578125" style="634" customWidth="1"/>
    <col min="12292" max="12292" width="13.5703125" style="634" customWidth="1"/>
    <col min="12293" max="12293" width="12.5703125" style="634" customWidth="1"/>
    <col min="12294" max="12294" width="9.28515625" style="634" customWidth="1"/>
    <col min="12295" max="12296" width="7.5703125" style="634" customWidth="1"/>
    <col min="12297" max="12297" width="9.28515625" style="634" customWidth="1"/>
    <col min="12298" max="12544" width="9.140625" style="634"/>
    <col min="12545" max="12545" width="6.5703125" style="634" customWidth="1"/>
    <col min="12546" max="12546" width="8.42578125" style="634" bestFit="1" customWidth="1"/>
    <col min="12547" max="12547" width="46.42578125" style="634" customWidth="1"/>
    <col min="12548" max="12548" width="13.5703125" style="634" customWidth="1"/>
    <col min="12549" max="12549" width="12.5703125" style="634" customWidth="1"/>
    <col min="12550" max="12550" width="9.28515625" style="634" customWidth="1"/>
    <col min="12551" max="12552" width="7.5703125" style="634" customWidth="1"/>
    <col min="12553" max="12553" width="9.28515625" style="634" customWidth="1"/>
    <col min="12554" max="12800" width="9.140625" style="634"/>
    <col min="12801" max="12801" width="6.5703125" style="634" customWidth="1"/>
    <col min="12802" max="12802" width="8.42578125" style="634" bestFit="1" customWidth="1"/>
    <col min="12803" max="12803" width="46.42578125" style="634" customWidth="1"/>
    <col min="12804" max="12804" width="13.5703125" style="634" customWidth="1"/>
    <col min="12805" max="12805" width="12.5703125" style="634" customWidth="1"/>
    <col min="12806" max="12806" width="9.28515625" style="634" customWidth="1"/>
    <col min="12807" max="12808" width="7.5703125" style="634" customWidth="1"/>
    <col min="12809" max="12809" width="9.28515625" style="634" customWidth="1"/>
    <col min="12810" max="13056" width="9.140625" style="634"/>
    <col min="13057" max="13057" width="6.5703125" style="634" customWidth="1"/>
    <col min="13058" max="13058" width="8.42578125" style="634" bestFit="1" customWidth="1"/>
    <col min="13059" max="13059" width="46.42578125" style="634" customWidth="1"/>
    <col min="13060" max="13060" width="13.5703125" style="634" customWidth="1"/>
    <col min="13061" max="13061" width="12.5703125" style="634" customWidth="1"/>
    <col min="13062" max="13062" width="9.28515625" style="634" customWidth="1"/>
    <col min="13063" max="13064" width="7.5703125" style="634" customWidth="1"/>
    <col min="13065" max="13065" width="9.28515625" style="634" customWidth="1"/>
    <col min="13066" max="13312" width="9.140625" style="634"/>
    <col min="13313" max="13313" width="6.5703125" style="634" customWidth="1"/>
    <col min="13314" max="13314" width="8.42578125" style="634" bestFit="1" customWidth="1"/>
    <col min="13315" max="13315" width="46.42578125" style="634" customWidth="1"/>
    <col min="13316" max="13316" width="13.5703125" style="634" customWidth="1"/>
    <col min="13317" max="13317" width="12.5703125" style="634" customWidth="1"/>
    <col min="13318" max="13318" width="9.28515625" style="634" customWidth="1"/>
    <col min="13319" max="13320" width="7.5703125" style="634" customWidth="1"/>
    <col min="13321" max="13321" width="9.28515625" style="634" customWidth="1"/>
    <col min="13322" max="13568" width="9.140625" style="634"/>
    <col min="13569" max="13569" width="6.5703125" style="634" customWidth="1"/>
    <col min="13570" max="13570" width="8.42578125" style="634" bestFit="1" customWidth="1"/>
    <col min="13571" max="13571" width="46.42578125" style="634" customWidth="1"/>
    <col min="13572" max="13572" width="13.5703125" style="634" customWidth="1"/>
    <col min="13573" max="13573" width="12.5703125" style="634" customWidth="1"/>
    <col min="13574" max="13574" width="9.28515625" style="634" customWidth="1"/>
    <col min="13575" max="13576" width="7.5703125" style="634" customWidth="1"/>
    <col min="13577" max="13577" width="9.28515625" style="634" customWidth="1"/>
    <col min="13578" max="13824" width="9.140625" style="634"/>
    <col min="13825" max="13825" width="6.5703125" style="634" customWidth="1"/>
    <col min="13826" max="13826" width="8.42578125" style="634" bestFit="1" customWidth="1"/>
    <col min="13827" max="13827" width="46.42578125" style="634" customWidth="1"/>
    <col min="13828" max="13828" width="13.5703125" style="634" customWidth="1"/>
    <col min="13829" max="13829" width="12.5703125" style="634" customWidth="1"/>
    <col min="13830" max="13830" width="9.28515625" style="634" customWidth="1"/>
    <col min="13831" max="13832" width="7.5703125" style="634" customWidth="1"/>
    <col min="13833" max="13833" width="9.28515625" style="634" customWidth="1"/>
    <col min="13834" max="14080" width="9.140625" style="634"/>
    <col min="14081" max="14081" width="6.5703125" style="634" customWidth="1"/>
    <col min="14082" max="14082" width="8.42578125" style="634" bestFit="1" customWidth="1"/>
    <col min="14083" max="14083" width="46.42578125" style="634" customWidth="1"/>
    <col min="14084" max="14084" width="13.5703125" style="634" customWidth="1"/>
    <col min="14085" max="14085" width="12.5703125" style="634" customWidth="1"/>
    <col min="14086" max="14086" width="9.28515625" style="634" customWidth="1"/>
    <col min="14087" max="14088" width="7.5703125" style="634" customWidth="1"/>
    <col min="14089" max="14089" width="9.28515625" style="634" customWidth="1"/>
    <col min="14090" max="14336" width="9.140625" style="634"/>
    <col min="14337" max="14337" width="6.5703125" style="634" customWidth="1"/>
    <col min="14338" max="14338" width="8.42578125" style="634" bestFit="1" customWidth="1"/>
    <col min="14339" max="14339" width="46.42578125" style="634" customWidth="1"/>
    <col min="14340" max="14340" width="13.5703125" style="634" customWidth="1"/>
    <col min="14341" max="14341" width="12.5703125" style="634" customWidth="1"/>
    <col min="14342" max="14342" width="9.28515625" style="634" customWidth="1"/>
    <col min="14343" max="14344" width="7.5703125" style="634" customWidth="1"/>
    <col min="14345" max="14345" width="9.28515625" style="634" customWidth="1"/>
    <col min="14346" max="14592" width="9.140625" style="634"/>
    <col min="14593" max="14593" width="6.5703125" style="634" customWidth="1"/>
    <col min="14594" max="14594" width="8.42578125" style="634" bestFit="1" customWidth="1"/>
    <col min="14595" max="14595" width="46.42578125" style="634" customWidth="1"/>
    <col min="14596" max="14596" width="13.5703125" style="634" customWidth="1"/>
    <col min="14597" max="14597" width="12.5703125" style="634" customWidth="1"/>
    <col min="14598" max="14598" width="9.28515625" style="634" customWidth="1"/>
    <col min="14599" max="14600" width="7.5703125" style="634" customWidth="1"/>
    <col min="14601" max="14601" width="9.28515625" style="634" customWidth="1"/>
    <col min="14602" max="14848" width="9.140625" style="634"/>
    <col min="14849" max="14849" width="6.5703125" style="634" customWidth="1"/>
    <col min="14850" max="14850" width="8.42578125" style="634" bestFit="1" customWidth="1"/>
    <col min="14851" max="14851" width="46.42578125" style="634" customWidth="1"/>
    <col min="14852" max="14852" width="13.5703125" style="634" customWidth="1"/>
    <col min="14853" max="14853" width="12.5703125" style="634" customWidth="1"/>
    <col min="14854" max="14854" width="9.28515625" style="634" customWidth="1"/>
    <col min="14855" max="14856" width="7.5703125" style="634" customWidth="1"/>
    <col min="14857" max="14857" width="9.28515625" style="634" customWidth="1"/>
    <col min="14858" max="15104" width="9.140625" style="634"/>
    <col min="15105" max="15105" width="6.5703125" style="634" customWidth="1"/>
    <col min="15106" max="15106" width="8.42578125" style="634" bestFit="1" customWidth="1"/>
    <col min="15107" max="15107" width="46.42578125" style="634" customWidth="1"/>
    <col min="15108" max="15108" width="13.5703125" style="634" customWidth="1"/>
    <col min="15109" max="15109" width="12.5703125" style="634" customWidth="1"/>
    <col min="15110" max="15110" width="9.28515625" style="634" customWidth="1"/>
    <col min="15111" max="15112" width="7.5703125" style="634" customWidth="1"/>
    <col min="15113" max="15113" width="9.28515625" style="634" customWidth="1"/>
    <col min="15114" max="15360" width="9.140625" style="634"/>
    <col min="15361" max="15361" width="6.5703125" style="634" customWidth="1"/>
    <col min="15362" max="15362" width="8.42578125" style="634" bestFit="1" customWidth="1"/>
    <col min="15363" max="15363" width="46.42578125" style="634" customWidth="1"/>
    <col min="15364" max="15364" width="13.5703125" style="634" customWidth="1"/>
    <col min="15365" max="15365" width="12.5703125" style="634" customWidth="1"/>
    <col min="15366" max="15366" width="9.28515625" style="634" customWidth="1"/>
    <col min="15367" max="15368" width="7.5703125" style="634" customWidth="1"/>
    <col min="15369" max="15369" width="9.28515625" style="634" customWidth="1"/>
    <col min="15370" max="15616" width="9.140625" style="634"/>
    <col min="15617" max="15617" width="6.5703125" style="634" customWidth="1"/>
    <col min="15618" max="15618" width="8.42578125" style="634" bestFit="1" customWidth="1"/>
    <col min="15619" max="15619" width="46.42578125" style="634" customWidth="1"/>
    <col min="15620" max="15620" width="13.5703125" style="634" customWidth="1"/>
    <col min="15621" max="15621" width="12.5703125" style="634" customWidth="1"/>
    <col min="15622" max="15622" width="9.28515625" style="634" customWidth="1"/>
    <col min="15623" max="15624" width="7.5703125" style="634" customWidth="1"/>
    <col min="15625" max="15625" width="9.28515625" style="634" customWidth="1"/>
    <col min="15626" max="15872" width="9.140625" style="634"/>
    <col min="15873" max="15873" width="6.5703125" style="634" customWidth="1"/>
    <col min="15874" max="15874" width="8.42578125" style="634" bestFit="1" customWidth="1"/>
    <col min="15875" max="15875" width="46.42578125" style="634" customWidth="1"/>
    <col min="15876" max="15876" width="13.5703125" style="634" customWidth="1"/>
    <col min="15877" max="15877" width="12.5703125" style="634" customWidth="1"/>
    <col min="15878" max="15878" width="9.28515625" style="634" customWidth="1"/>
    <col min="15879" max="15880" width="7.5703125" style="634" customWidth="1"/>
    <col min="15881" max="15881" width="9.28515625" style="634" customWidth="1"/>
    <col min="15882" max="16128" width="9.140625" style="634"/>
    <col min="16129" max="16129" width="6.5703125" style="634" customWidth="1"/>
    <col min="16130" max="16130" width="8.42578125" style="634" bestFit="1" customWidth="1"/>
    <col min="16131" max="16131" width="46.42578125" style="634" customWidth="1"/>
    <col min="16132" max="16132" width="13.5703125" style="634" customWidth="1"/>
    <col min="16133" max="16133" width="12.5703125" style="634" customWidth="1"/>
    <col min="16134" max="16134" width="9.28515625" style="634" customWidth="1"/>
    <col min="16135" max="16136" width="7.5703125" style="634" customWidth="1"/>
    <col min="16137" max="16137" width="9.28515625" style="634" customWidth="1"/>
    <col min="16138" max="16384" width="9.140625" style="634"/>
  </cols>
  <sheetData>
    <row r="1" spans="1:5">
      <c r="A1" s="296"/>
      <c r="B1" s="297" t="s">
        <v>165</v>
      </c>
      <c r="C1" s="298" t="s">
        <v>2815</v>
      </c>
      <c r="D1" s="299"/>
      <c r="E1" s="300"/>
    </row>
    <row r="2" spans="1:5">
      <c r="A2" s="296"/>
      <c r="B2" s="297" t="s">
        <v>166</v>
      </c>
      <c r="C2" s="298">
        <v>7041357</v>
      </c>
      <c r="D2" s="299"/>
      <c r="E2" s="300"/>
    </row>
    <row r="3" spans="1:5">
      <c r="A3" s="296"/>
      <c r="B3" s="297" t="s">
        <v>168</v>
      </c>
      <c r="C3" s="298">
        <v>43465</v>
      </c>
      <c r="D3" s="299"/>
      <c r="E3" s="300"/>
    </row>
    <row r="4" spans="1:5" ht="14.25">
      <c r="A4" s="296"/>
      <c r="B4" s="297" t="s">
        <v>167</v>
      </c>
      <c r="C4" s="301" t="s">
        <v>2804</v>
      </c>
      <c r="D4" s="302"/>
      <c r="E4" s="303"/>
    </row>
    <row r="5" spans="1:5" ht="13.5" thickBot="1">
      <c r="A5" s="61"/>
      <c r="B5" s="85"/>
      <c r="C5" s="635"/>
      <c r="E5" s="2" t="s">
        <v>2805</v>
      </c>
    </row>
    <row r="6" spans="1:5" s="8" customFormat="1" ht="51" customHeight="1" thickBot="1">
      <c r="A6" s="636" t="s">
        <v>2806</v>
      </c>
      <c r="B6" s="637" t="s">
        <v>2807</v>
      </c>
      <c r="C6" s="637" t="s">
        <v>2808</v>
      </c>
      <c r="D6" s="638" t="s">
        <v>1853</v>
      </c>
      <c r="E6" s="639" t="s">
        <v>1854</v>
      </c>
    </row>
    <row r="7" spans="1:5" s="8" customFormat="1" ht="13.5" thickTop="1">
      <c r="A7" s="640" t="s">
        <v>2809</v>
      </c>
      <c r="B7" s="641"/>
      <c r="C7" s="642"/>
      <c r="D7" s="183"/>
      <c r="E7" s="643"/>
    </row>
    <row r="8" spans="1:5" s="8" customFormat="1" ht="14.25">
      <c r="A8" s="644"/>
      <c r="B8" s="645"/>
      <c r="C8" s="645"/>
      <c r="D8" s="183"/>
      <c r="E8" s="643"/>
    </row>
    <row r="9" spans="1:5" s="8" customFormat="1" ht="14.25">
      <c r="A9" s="644"/>
      <c r="B9" s="645"/>
      <c r="C9" s="645"/>
      <c r="D9" s="183"/>
      <c r="E9" s="643"/>
    </row>
    <row r="10" spans="1:5" s="8" customFormat="1" ht="14.25">
      <c r="A10" s="646"/>
      <c r="B10" s="645"/>
      <c r="C10" s="645"/>
      <c r="D10" s="183"/>
      <c r="E10" s="643"/>
    </row>
    <row r="11" spans="1:5" s="8" customFormat="1" ht="14.25">
      <c r="A11" s="644"/>
      <c r="B11" s="645"/>
      <c r="C11" s="645"/>
      <c r="D11" s="183"/>
      <c r="E11" s="643"/>
    </row>
    <row r="12" spans="1:5" s="8" customFormat="1">
      <c r="A12" s="647" t="s">
        <v>2810</v>
      </c>
      <c r="B12" s="648"/>
      <c r="C12" s="649"/>
      <c r="D12" s="183"/>
      <c r="E12" s="643"/>
    </row>
    <row r="13" spans="1:5" s="8" customFormat="1" ht="14.25">
      <c r="A13" s="644"/>
      <c r="B13" s="645"/>
      <c r="C13" s="645"/>
      <c r="D13" s="183"/>
      <c r="E13" s="643"/>
    </row>
    <row r="14" spans="1:5" s="8" customFormat="1" ht="14.25">
      <c r="A14" s="644"/>
      <c r="B14" s="645"/>
      <c r="C14" s="645"/>
      <c r="D14" s="183"/>
      <c r="E14" s="643"/>
    </row>
    <row r="15" spans="1:5" s="8" customFormat="1" ht="14.25">
      <c r="A15" s="644"/>
      <c r="B15" s="645"/>
      <c r="C15" s="645"/>
      <c r="D15" s="183"/>
      <c r="E15" s="643"/>
    </row>
    <row r="16" spans="1:5" s="8" customFormat="1">
      <c r="A16" s="647" t="s">
        <v>2811</v>
      </c>
      <c r="B16" s="648"/>
      <c r="C16" s="649"/>
      <c r="D16" s="183"/>
      <c r="E16" s="643"/>
    </row>
    <row r="17" spans="1:5" s="8" customFormat="1" ht="14.25">
      <c r="A17" s="644"/>
      <c r="B17" s="645"/>
      <c r="C17" s="645"/>
      <c r="D17" s="183"/>
      <c r="E17" s="643"/>
    </row>
    <row r="18" spans="1:5" s="8" customFormat="1" ht="14.25">
      <c r="A18" s="644"/>
      <c r="B18" s="645"/>
      <c r="C18" s="645"/>
      <c r="D18" s="183"/>
      <c r="E18" s="643"/>
    </row>
    <row r="19" spans="1:5" s="8" customFormat="1" ht="14.25">
      <c r="A19" s="644"/>
      <c r="B19" s="645"/>
      <c r="C19" s="645"/>
      <c r="D19" s="183"/>
      <c r="E19" s="643"/>
    </row>
    <row r="20" spans="1:5" s="8" customFormat="1" ht="14.25">
      <c r="A20" s="644"/>
      <c r="B20" s="645"/>
      <c r="C20" s="645"/>
      <c r="D20" s="183"/>
      <c r="E20" s="643"/>
    </row>
    <row r="21" spans="1:5" s="8" customFormat="1">
      <c r="A21" s="647" t="s">
        <v>2812</v>
      </c>
      <c r="B21" s="648"/>
      <c r="C21" s="649"/>
      <c r="D21" s="183"/>
      <c r="E21" s="643"/>
    </row>
    <row r="22" spans="1:5" s="8" customFormat="1" ht="14.25">
      <c r="A22" s="650"/>
      <c r="B22" s="645"/>
      <c r="C22" s="645"/>
      <c r="D22" s="183"/>
      <c r="E22" s="643"/>
    </row>
    <row r="23" spans="1:5" s="8" customFormat="1" ht="13.5" thickBot="1">
      <c r="A23" s="651" t="s">
        <v>2813</v>
      </c>
      <c r="B23" s="652"/>
      <c r="C23" s="653"/>
      <c r="D23" s="654"/>
      <c r="E23" s="655"/>
    </row>
    <row r="24" spans="1:5" ht="18" customHeight="1">
      <c r="A24" s="656"/>
      <c r="B24" s="656"/>
      <c r="C24" s="656"/>
      <c r="D24" s="656"/>
      <c r="E24" s="656"/>
    </row>
    <row r="25" spans="1:5" ht="18" customHeight="1">
      <c r="A25" s="656"/>
      <c r="B25" s="656"/>
      <c r="C25" s="656"/>
      <c r="D25" s="656" t="s">
        <v>2814</v>
      </c>
      <c r="E25" s="656"/>
    </row>
    <row r="26" spans="1:5" ht="18" customHeight="1">
      <c r="A26" s="656"/>
      <c r="B26" s="656"/>
      <c r="C26" s="657"/>
      <c r="D26" s="656"/>
      <c r="E26" s="656"/>
    </row>
    <row r="27" spans="1:5" ht="18" customHeight="1"/>
    <row r="28" spans="1:5" ht="18" customHeight="1"/>
    <row r="29" spans="1:5" ht="18" customHeight="1"/>
    <row r="30" spans="1:5" ht="18" customHeight="1"/>
    <row r="31" spans="1:5" ht="18" customHeight="1"/>
    <row r="32" spans="1: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Normal="100" zoomScaleSheetLayoutView="100" workbookViewId="0">
      <selection activeCell="T15" sqref="T15"/>
    </sheetView>
  </sheetViews>
  <sheetFormatPr defaultRowHeight="12.75"/>
  <cols>
    <col min="1" max="1" width="30.140625" style="26" customWidth="1"/>
    <col min="2" max="2" width="9.140625" style="26"/>
    <col min="3" max="3" width="14.42578125" style="26" customWidth="1"/>
    <col min="4" max="4" width="8" style="26" customWidth="1"/>
    <col min="5" max="5" width="5.85546875" style="25" customWidth="1"/>
    <col min="6" max="7" width="6.28515625" style="25" customWidth="1"/>
    <col min="8" max="8" width="6" style="25" customWidth="1"/>
    <col min="9" max="9" width="5.85546875" style="25" customWidth="1"/>
    <col min="10" max="10" width="6" style="25" customWidth="1"/>
    <col min="11" max="11" width="6.7109375" style="25" customWidth="1"/>
    <col min="12" max="12" width="6.42578125" style="25" customWidth="1"/>
    <col min="13" max="13" width="5.85546875" style="26" customWidth="1"/>
    <col min="14" max="14" width="6.28515625" style="26" customWidth="1"/>
    <col min="15" max="15" width="6.7109375" style="26" customWidth="1"/>
    <col min="16" max="16" width="5.7109375" style="18" customWidth="1"/>
    <col min="17" max="18" width="6.7109375" style="18" customWidth="1"/>
    <col min="19" max="16384" width="9.140625" style="18"/>
  </cols>
  <sheetData>
    <row r="1" spans="1:23" s="14" customFormat="1" ht="15.75">
      <c r="A1" s="202"/>
      <c r="B1" s="203" t="s">
        <v>165</v>
      </c>
      <c r="C1" s="194" t="str">
        <f>Kadar.ode.!C1</f>
        <v>Институт за ментално здравље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200"/>
      <c r="O1" s="16"/>
      <c r="P1" s="16"/>
      <c r="Q1" s="16"/>
      <c r="R1" s="40"/>
      <c r="S1" s="16"/>
      <c r="T1" s="40"/>
      <c r="W1" s="17"/>
    </row>
    <row r="2" spans="1:23" s="14" customFormat="1" ht="15.75">
      <c r="A2" s="202"/>
      <c r="B2" s="203" t="s">
        <v>166</v>
      </c>
      <c r="C2" s="194">
        <f>Kadar.ode.!C2</f>
        <v>7041357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0"/>
      <c r="O2" s="16"/>
      <c r="P2" s="16"/>
      <c r="Q2" s="16"/>
      <c r="R2" s="40"/>
      <c r="S2" s="16"/>
      <c r="T2" s="40"/>
      <c r="W2" s="17"/>
    </row>
    <row r="3" spans="1:23" s="14" customFormat="1" ht="15.75">
      <c r="A3" s="202"/>
      <c r="B3" s="203" t="s">
        <v>168</v>
      </c>
      <c r="C3" s="194" t="str">
        <f>Kadar.ode.!C3</f>
        <v>31.12.2018.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200"/>
      <c r="O3" s="16"/>
      <c r="P3" s="16"/>
      <c r="Q3" s="16"/>
      <c r="R3" s="40"/>
      <c r="S3" s="16"/>
      <c r="T3" s="40"/>
      <c r="W3" s="17"/>
    </row>
    <row r="4" spans="1:23" s="14" customFormat="1" ht="15.75">
      <c r="A4" s="202"/>
      <c r="B4" s="203" t="s">
        <v>167</v>
      </c>
      <c r="C4" s="195" t="s">
        <v>289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1"/>
      <c r="O4" s="16"/>
      <c r="P4" s="16"/>
      <c r="Q4" s="16"/>
      <c r="R4" s="40"/>
      <c r="S4" s="16"/>
      <c r="T4" s="40"/>
      <c r="W4" s="17"/>
    </row>
    <row r="5" spans="1:23" s="14" customFormat="1" ht="10.5" customHeight="1">
      <c r="A5" s="61"/>
      <c r="C5" s="93"/>
      <c r="F5" s="27"/>
      <c r="G5" s="27"/>
      <c r="H5" s="27"/>
      <c r="I5" s="27"/>
      <c r="J5" s="27"/>
      <c r="K5" s="27"/>
      <c r="L5" s="27"/>
      <c r="M5" s="27"/>
      <c r="O5" s="16"/>
      <c r="P5" s="16"/>
      <c r="Q5" s="16"/>
      <c r="R5" s="40"/>
      <c r="S5" s="16"/>
      <c r="T5" s="40"/>
      <c r="W5" s="17"/>
    </row>
    <row r="6" spans="1:23" ht="55.5" customHeight="1">
      <c r="A6" s="667" t="s">
        <v>54</v>
      </c>
      <c r="B6" s="666" t="s">
        <v>174</v>
      </c>
      <c r="C6" s="666" t="s">
        <v>28</v>
      </c>
      <c r="D6" s="666" t="s">
        <v>29</v>
      </c>
      <c r="E6" s="666" t="s">
        <v>176</v>
      </c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 t="s">
        <v>173</v>
      </c>
      <c r="Q6" s="666"/>
      <c r="R6" s="666"/>
    </row>
    <row r="7" spans="1:23" s="45" customFormat="1" ht="88.5" customHeight="1">
      <c r="A7" s="667"/>
      <c r="B7" s="666"/>
      <c r="C7" s="666"/>
      <c r="D7" s="666"/>
      <c r="E7" s="70" t="s">
        <v>137</v>
      </c>
      <c r="F7" s="292" t="s">
        <v>169</v>
      </c>
      <c r="G7" s="292" t="s">
        <v>170</v>
      </c>
      <c r="H7" s="70" t="s">
        <v>184</v>
      </c>
      <c r="I7" s="70" t="s">
        <v>185</v>
      </c>
      <c r="J7" s="70" t="s">
        <v>177</v>
      </c>
      <c r="K7" s="70" t="s">
        <v>178</v>
      </c>
      <c r="L7" s="70" t="s">
        <v>179</v>
      </c>
      <c r="M7" s="70" t="s">
        <v>138</v>
      </c>
      <c r="N7" s="70" t="s">
        <v>180</v>
      </c>
      <c r="O7" s="70" t="s">
        <v>181</v>
      </c>
      <c r="P7" s="70" t="s">
        <v>132</v>
      </c>
      <c r="Q7" s="70" t="s">
        <v>133</v>
      </c>
      <c r="R7" s="70" t="s">
        <v>134</v>
      </c>
    </row>
    <row r="8" spans="1:23" ht="12" customHeight="1">
      <c r="A8" s="74" t="s">
        <v>136</v>
      </c>
      <c r="B8" s="74"/>
      <c r="C8" s="74"/>
      <c r="D8" s="74"/>
      <c r="E8" s="76"/>
      <c r="F8" s="76"/>
      <c r="G8" s="76"/>
      <c r="H8" s="69"/>
      <c r="I8" s="75">
        <f t="shared" ref="I8:I17" si="0">E8-H8</f>
        <v>0</v>
      </c>
      <c r="J8" s="76"/>
      <c r="K8" s="69"/>
      <c r="L8" s="75">
        <f t="shared" ref="L8:L17" si="1">J8-K8</f>
        <v>0</v>
      </c>
      <c r="M8" s="63"/>
      <c r="N8" s="69"/>
      <c r="O8" s="75">
        <f t="shared" ref="O8:O17" si="2">M8-N8</f>
        <v>0</v>
      </c>
      <c r="P8" s="77"/>
      <c r="Q8" s="77"/>
      <c r="R8" s="77"/>
    </row>
    <row r="9" spans="1:23" ht="43.5" customHeight="1">
      <c r="A9" s="365" t="s">
        <v>1818</v>
      </c>
      <c r="B9" s="366">
        <v>15</v>
      </c>
      <c r="C9" s="74">
        <v>1</v>
      </c>
      <c r="D9" s="74"/>
      <c r="E9" s="63">
        <v>1</v>
      </c>
      <c r="F9" s="76"/>
      <c r="G9" s="76">
        <v>1</v>
      </c>
      <c r="H9" s="69">
        <v>1</v>
      </c>
      <c r="I9" s="75">
        <f t="shared" si="0"/>
        <v>0</v>
      </c>
      <c r="J9" s="76">
        <v>2</v>
      </c>
      <c r="K9" s="69">
        <v>1</v>
      </c>
      <c r="L9" s="75">
        <f t="shared" si="1"/>
        <v>1</v>
      </c>
      <c r="M9" s="63">
        <v>1</v>
      </c>
      <c r="N9" s="69">
        <v>1.5</v>
      </c>
      <c r="O9" s="75">
        <f t="shared" si="2"/>
        <v>-0.5</v>
      </c>
      <c r="P9" s="77"/>
      <c r="Q9" s="77"/>
      <c r="R9" s="77"/>
    </row>
    <row r="10" spans="1:23" ht="43.5" customHeight="1">
      <c r="A10" s="365" t="s">
        <v>1819</v>
      </c>
      <c r="B10" s="366">
        <v>30</v>
      </c>
      <c r="C10" s="74">
        <v>2</v>
      </c>
      <c r="D10" s="74"/>
      <c r="E10" s="63">
        <v>4</v>
      </c>
      <c r="F10" s="76"/>
      <c r="G10" s="76">
        <v>4</v>
      </c>
      <c r="H10" s="69">
        <v>4</v>
      </c>
      <c r="I10" s="75">
        <f t="shared" si="0"/>
        <v>0</v>
      </c>
      <c r="J10" s="76">
        <v>8</v>
      </c>
      <c r="K10" s="69">
        <v>4</v>
      </c>
      <c r="L10" s="75">
        <f t="shared" si="1"/>
        <v>4</v>
      </c>
      <c r="M10" s="63">
        <v>2</v>
      </c>
      <c r="N10" s="69">
        <v>6</v>
      </c>
      <c r="O10" s="75">
        <f t="shared" si="2"/>
        <v>-4</v>
      </c>
      <c r="P10" s="77"/>
      <c r="Q10" s="77"/>
      <c r="R10" s="77"/>
    </row>
    <row r="11" spans="1:23" ht="43.5" customHeight="1">
      <c r="A11" s="365" t="s">
        <v>1820</v>
      </c>
      <c r="B11" s="366">
        <v>0</v>
      </c>
      <c r="C11" s="74">
        <v>1</v>
      </c>
      <c r="D11" s="74"/>
      <c r="E11" s="74">
        <v>1</v>
      </c>
      <c r="F11" s="293"/>
      <c r="G11" s="293">
        <v>1</v>
      </c>
      <c r="H11" s="69">
        <v>0</v>
      </c>
      <c r="I11" s="75">
        <f t="shared" si="0"/>
        <v>1</v>
      </c>
      <c r="J11" s="74">
        <v>2</v>
      </c>
      <c r="K11" s="69">
        <v>0</v>
      </c>
      <c r="L11" s="75">
        <f t="shared" si="1"/>
        <v>2</v>
      </c>
      <c r="M11" s="74">
        <v>4</v>
      </c>
      <c r="N11" s="69">
        <v>0</v>
      </c>
      <c r="O11" s="75">
        <f t="shared" si="2"/>
        <v>4</v>
      </c>
      <c r="P11" s="77"/>
      <c r="Q11" s="77"/>
      <c r="R11" s="77"/>
    </row>
    <row r="12" spans="1:23" ht="43.5" customHeight="1">
      <c r="A12" s="365" t="s">
        <v>1821</v>
      </c>
      <c r="B12" s="366">
        <v>30</v>
      </c>
      <c r="C12" s="74">
        <v>1</v>
      </c>
      <c r="D12" s="74"/>
      <c r="E12" s="74">
        <v>3</v>
      </c>
      <c r="F12" s="293">
        <v>1</v>
      </c>
      <c r="G12" s="293">
        <v>2</v>
      </c>
      <c r="H12" s="69">
        <v>2</v>
      </c>
      <c r="I12" s="75">
        <f t="shared" si="0"/>
        <v>1</v>
      </c>
      <c r="J12" s="74">
        <v>2</v>
      </c>
      <c r="K12" s="69">
        <v>2</v>
      </c>
      <c r="L12" s="75">
        <f t="shared" si="1"/>
        <v>0</v>
      </c>
      <c r="M12" s="74">
        <v>0</v>
      </c>
      <c r="N12" s="69">
        <v>3</v>
      </c>
      <c r="O12" s="75">
        <f t="shared" si="2"/>
        <v>-3</v>
      </c>
      <c r="P12" s="77"/>
      <c r="Q12" s="77"/>
      <c r="R12" s="77"/>
    </row>
    <row r="13" spans="1:23" ht="43.5" customHeight="1">
      <c r="A13" s="365" t="s">
        <v>1822</v>
      </c>
      <c r="B13" s="366">
        <v>25</v>
      </c>
      <c r="C13" s="74">
        <v>1</v>
      </c>
      <c r="D13" s="74"/>
      <c r="E13" s="74">
        <v>2</v>
      </c>
      <c r="F13" s="293"/>
      <c r="G13" s="293">
        <v>2</v>
      </c>
      <c r="H13" s="69">
        <v>1.7</v>
      </c>
      <c r="I13" s="75">
        <f t="shared" si="0"/>
        <v>0.30000000000000004</v>
      </c>
      <c r="J13" s="74">
        <v>2</v>
      </c>
      <c r="K13" s="69">
        <v>1.7</v>
      </c>
      <c r="L13" s="75">
        <f t="shared" si="1"/>
        <v>0.30000000000000004</v>
      </c>
      <c r="M13" s="74">
        <v>0</v>
      </c>
      <c r="N13" s="69">
        <v>2.5</v>
      </c>
      <c r="O13" s="75">
        <f t="shared" si="2"/>
        <v>-2.5</v>
      </c>
      <c r="P13" s="77"/>
      <c r="Q13" s="77"/>
      <c r="R13" s="77"/>
    </row>
    <row r="14" spans="1:23" ht="43.5" customHeight="1">
      <c r="A14" s="365" t="s">
        <v>1823</v>
      </c>
      <c r="B14" s="366">
        <v>30</v>
      </c>
      <c r="C14" s="74">
        <v>1</v>
      </c>
      <c r="D14" s="74"/>
      <c r="E14" s="74">
        <v>5</v>
      </c>
      <c r="F14" s="293">
        <v>3</v>
      </c>
      <c r="G14" s="293">
        <v>2</v>
      </c>
      <c r="H14" s="69">
        <v>2</v>
      </c>
      <c r="I14" s="75">
        <f t="shared" si="0"/>
        <v>3</v>
      </c>
      <c r="J14" s="74">
        <v>3</v>
      </c>
      <c r="K14" s="69">
        <v>2</v>
      </c>
      <c r="L14" s="75">
        <f t="shared" si="1"/>
        <v>1</v>
      </c>
      <c r="M14" s="74">
        <v>0</v>
      </c>
      <c r="N14" s="69">
        <v>3</v>
      </c>
      <c r="O14" s="75">
        <f t="shared" si="2"/>
        <v>-3</v>
      </c>
      <c r="P14" s="77"/>
      <c r="Q14" s="77"/>
      <c r="R14" s="77"/>
    </row>
    <row r="15" spans="1:23" ht="43.5" customHeight="1">
      <c r="A15" s="365" t="s">
        <v>1824</v>
      </c>
      <c r="B15" s="366">
        <v>25</v>
      </c>
      <c r="C15" s="74">
        <v>1</v>
      </c>
      <c r="D15" s="74"/>
      <c r="E15" s="74">
        <v>1</v>
      </c>
      <c r="F15" s="293"/>
      <c r="G15" s="293">
        <v>1</v>
      </c>
      <c r="H15" s="69">
        <v>1.7</v>
      </c>
      <c r="I15" s="75">
        <f t="shared" si="0"/>
        <v>-0.7</v>
      </c>
      <c r="J15" s="74">
        <v>2</v>
      </c>
      <c r="K15" s="69">
        <v>1.7</v>
      </c>
      <c r="L15" s="75">
        <f t="shared" si="1"/>
        <v>0.30000000000000004</v>
      </c>
      <c r="M15" s="74">
        <v>2</v>
      </c>
      <c r="N15" s="69">
        <v>2.5</v>
      </c>
      <c r="O15" s="75">
        <f t="shared" si="2"/>
        <v>-0.5</v>
      </c>
      <c r="P15" s="77"/>
      <c r="Q15" s="77"/>
      <c r="R15" s="77"/>
    </row>
    <row r="16" spans="1:23" ht="43.5" customHeight="1">
      <c r="A16" s="365" t="s">
        <v>1825</v>
      </c>
      <c r="B16" s="366">
        <v>20</v>
      </c>
      <c r="C16" s="74">
        <v>2</v>
      </c>
      <c r="D16" s="74"/>
      <c r="E16" s="74">
        <v>2</v>
      </c>
      <c r="F16" s="293"/>
      <c r="G16" s="293">
        <v>2</v>
      </c>
      <c r="H16" s="69">
        <v>2.6</v>
      </c>
      <c r="I16" s="75">
        <f t="shared" si="0"/>
        <v>-0.60000000000000009</v>
      </c>
      <c r="J16" s="74">
        <v>3</v>
      </c>
      <c r="K16" s="69">
        <v>2.6</v>
      </c>
      <c r="L16" s="75">
        <f t="shared" si="1"/>
        <v>0.39999999999999991</v>
      </c>
      <c r="M16" s="74">
        <v>1</v>
      </c>
      <c r="N16" s="69">
        <v>4</v>
      </c>
      <c r="O16" s="75">
        <f t="shared" si="2"/>
        <v>-3</v>
      </c>
      <c r="P16" s="77"/>
      <c r="Q16" s="77"/>
      <c r="R16" s="77"/>
    </row>
    <row r="17" spans="1:18" ht="43.5" customHeight="1">
      <c r="A17" s="365" t="s">
        <v>1826</v>
      </c>
      <c r="B17" s="366">
        <v>25</v>
      </c>
      <c r="C17" s="74">
        <v>2</v>
      </c>
      <c r="D17" s="74"/>
      <c r="E17" s="74">
        <v>2</v>
      </c>
      <c r="F17" s="293"/>
      <c r="G17" s="293">
        <v>2</v>
      </c>
      <c r="H17" s="69">
        <v>3.3</v>
      </c>
      <c r="I17" s="75">
        <f t="shared" si="0"/>
        <v>-1.2999999999999998</v>
      </c>
      <c r="J17" s="74">
        <v>1</v>
      </c>
      <c r="K17" s="69">
        <v>3.4</v>
      </c>
      <c r="L17" s="75">
        <f t="shared" si="1"/>
        <v>-2.4</v>
      </c>
      <c r="M17" s="74">
        <v>2</v>
      </c>
      <c r="N17" s="69">
        <v>5</v>
      </c>
      <c r="O17" s="75">
        <f t="shared" si="2"/>
        <v>-3</v>
      </c>
      <c r="P17" s="77"/>
      <c r="Q17" s="77"/>
      <c r="R17" s="77"/>
    </row>
    <row r="18" spans="1:18" s="46" customFormat="1" ht="12" customHeight="1">
      <c r="A18" s="236" t="s">
        <v>2</v>
      </c>
      <c r="B18" s="236">
        <v>200</v>
      </c>
      <c r="C18" s="236"/>
      <c r="D18" s="236"/>
      <c r="E18" s="236">
        <f t="shared" ref="E18:R18" si="3">SUM(E8:E17)</f>
        <v>21</v>
      </c>
      <c r="F18" s="236">
        <f t="shared" si="3"/>
        <v>4</v>
      </c>
      <c r="G18" s="236">
        <f t="shared" si="3"/>
        <v>17</v>
      </c>
      <c r="H18" s="236">
        <f t="shared" si="3"/>
        <v>18.299999999999997</v>
      </c>
      <c r="I18" s="236">
        <f t="shared" si="3"/>
        <v>2.6999999999999997</v>
      </c>
      <c r="J18" s="236">
        <f t="shared" si="3"/>
        <v>25</v>
      </c>
      <c r="K18" s="236">
        <f t="shared" si="3"/>
        <v>18.399999999999999</v>
      </c>
      <c r="L18" s="236">
        <f t="shared" si="3"/>
        <v>6.6000000000000014</v>
      </c>
      <c r="M18" s="236">
        <f t="shared" si="3"/>
        <v>12</v>
      </c>
      <c r="N18" s="236">
        <f t="shared" si="3"/>
        <v>27.5</v>
      </c>
      <c r="O18" s="236">
        <f t="shared" si="3"/>
        <v>-15.5</v>
      </c>
      <c r="P18" s="236">
        <f t="shared" si="3"/>
        <v>0</v>
      </c>
      <c r="Q18" s="236">
        <f t="shared" si="3"/>
        <v>0</v>
      </c>
      <c r="R18" s="236">
        <f t="shared" si="3"/>
        <v>0</v>
      </c>
    </row>
    <row r="19" spans="1:18">
      <c r="A19" s="73" t="s">
        <v>175</v>
      </c>
    </row>
    <row r="20" spans="1:18" s="32" customFormat="1" ht="27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</row>
    <row r="21" spans="1:18" s="32" customFormat="1" ht="17.25" customHeight="1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8">
      <c r="A22" s="67"/>
      <c r="B22" s="67"/>
      <c r="C22" s="67"/>
      <c r="D22" s="67"/>
      <c r="E22" s="68"/>
      <c r="F22" s="68"/>
      <c r="G22" s="68"/>
      <c r="H22" s="68"/>
      <c r="I22" s="68"/>
      <c r="J22" s="68"/>
      <c r="K22" s="68"/>
      <c r="L22" s="68"/>
      <c r="M22" s="67"/>
      <c r="N22" s="67"/>
      <c r="O22" s="67"/>
      <c r="R22" s="59"/>
    </row>
    <row r="23" spans="1:18">
      <c r="A23" s="67"/>
      <c r="B23" s="67"/>
      <c r="C23" s="67"/>
      <c r="D23" s="67"/>
      <c r="E23" s="68"/>
      <c r="F23" s="68"/>
      <c r="G23" s="68"/>
      <c r="H23" s="68"/>
      <c r="I23" s="68"/>
      <c r="J23" s="68"/>
      <c r="K23" s="68"/>
      <c r="L23" s="68"/>
      <c r="M23" s="67"/>
      <c r="N23" s="67"/>
      <c r="O23" s="67"/>
    </row>
    <row r="24" spans="1:18">
      <c r="A24" s="67"/>
      <c r="B24" s="67"/>
      <c r="C24" s="67"/>
      <c r="D24" s="67"/>
      <c r="E24" s="68"/>
      <c r="F24" s="68"/>
      <c r="G24" s="68"/>
      <c r="H24" s="68"/>
      <c r="I24" s="68"/>
      <c r="J24" s="68"/>
      <c r="K24" s="68"/>
      <c r="L24" s="68"/>
      <c r="M24" s="67"/>
      <c r="N24" s="67"/>
      <c r="O24" s="67"/>
    </row>
  </sheetData>
  <mergeCells count="6">
    <mergeCell ref="P6:R6"/>
    <mergeCell ref="C6:C7"/>
    <mergeCell ref="D6:D7"/>
    <mergeCell ref="A6:A7"/>
    <mergeCell ref="B6:B7"/>
    <mergeCell ref="E6:O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Normal="100" zoomScaleSheetLayoutView="100" workbookViewId="0">
      <selection activeCell="Z13" sqref="Z13"/>
    </sheetView>
  </sheetViews>
  <sheetFormatPr defaultRowHeight="15.75"/>
  <cols>
    <col min="1" max="1" width="30.42578125" style="14" customWidth="1"/>
    <col min="2" max="2" width="6.7109375" style="17" customWidth="1"/>
    <col min="3" max="3" width="11.28515625" style="17" customWidth="1"/>
    <col min="4" max="8" width="5.28515625" style="17" customWidth="1"/>
    <col min="9" max="9" width="5.28515625" style="19" customWidth="1"/>
    <col min="10" max="10" width="4.5703125" style="19" customWidth="1"/>
    <col min="11" max="11" width="4.85546875" style="14" customWidth="1"/>
    <col min="12" max="12" width="5.28515625" style="17" customWidth="1"/>
    <col min="13" max="14" width="5.28515625" style="14" customWidth="1"/>
    <col min="15" max="15" width="4.7109375" style="14" customWidth="1"/>
    <col min="16" max="16" width="4.85546875" style="14" customWidth="1"/>
    <col min="17" max="23" width="5.28515625" style="14" customWidth="1"/>
    <col min="24" max="16384" width="9.140625" style="14"/>
  </cols>
  <sheetData>
    <row r="1" spans="1:23">
      <c r="A1" s="202"/>
      <c r="B1" s="203" t="s">
        <v>165</v>
      </c>
      <c r="C1" s="194" t="str">
        <f>Kadar.ode.!C1</f>
        <v>Институт за ментално здравље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200"/>
    </row>
    <row r="2" spans="1:23">
      <c r="A2" s="202"/>
      <c r="B2" s="203" t="s">
        <v>166</v>
      </c>
      <c r="C2" s="194">
        <f>Kadar.ode.!C2</f>
        <v>7041357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200"/>
    </row>
    <row r="3" spans="1:23">
      <c r="A3" s="202"/>
      <c r="B3" s="203" t="s">
        <v>168</v>
      </c>
      <c r="C3" s="194" t="str">
        <f>Kadar.ode.!C3</f>
        <v>31.12.2018.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00"/>
    </row>
    <row r="4" spans="1:23">
      <c r="A4" s="202"/>
      <c r="B4" s="203" t="s">
        <v>167</v>
      </c>
      <c r="C4" s="195" t="s">
        <v>290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1"/>
    </row>
    <row r="5" spans="1:23" ht="9" customHeight="1">
      <c r="A5" s="61"/>
      <c r="B5" s="14"/>
      <c r="C5" s="60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3" ht="45.75" customHeight="1">
      <c r="A6" s="669" t="s">
        <v>287</v>
      </c>
      <c r="B6" s="670" t="s">
        <v>30</v>
      </c>
      <c r="C6" s="662" t="s">
        <v>162</v>
      </c>
      <c r="D6" s="668" t="s">
        <v>176</v>
      </c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 t="s">
        <v>173</v>
      </c>
      <c r="U6" s="668"/>
      <c r="V6" s="668"/>
      <c r="W6" s="668"/>
    </row>
    <row r="7" spans="1:23" s="47" customFormat="1" ht="66" customHeight="1">
      <c r="A7" s="669"/>
      <c r="B7" s="670"/>
      <c r="C7" s="662"/>
      <c r="D7" s="226" t="s">
        <v>137</v>
      </c>
      <c r="E7" s="226" t="s">
        <v>186</v>
      </c>
      <c r="F7" s="243" t="s">
        <v>169</v>
      </c>
      <c r="G7" s="243" t="s">
        <v>170</v>
      </c>
      <c r="H7" s="226" t="s">
        <v>301</v>
      </c>
      <c r="I7" s="227" t="s">
        <v>57</v>
      </c>
      <c r="J7" s="243" t="s">
        <v>302</v>
      </c>
      <c r="K7" s="228" t="s">
        <v>64</v>
      </c>
      <c r="L7" s="228" t="s">
        <v>187</v>
      </c>
      <c r="M7" s="228" t="s">
        <v>301</v>
      </c>
      <c r="N7" s="227" t="s">
        <v>57</v>
      </c>
      <c r="O7" s="243" t="s">
        <v>302</v>
      </c>
      <c r="P7" s="226" t="s">
        <v>64</v>
      </c>
      <c r="Q7" s="229" t="s">
        <v>188</v>
      </c>
      <c r="R7" s="229" t="s">
        <v>135</v>
      </c>
      <c r="S7" s="229" t="s">
        <v>27</v>
      </c>
      <c r="T7" s="226" t="s">
        <v>132</v>
      </c>
      <c r="U7" s="226" t="s">
        <v>286</v>
      </c>
      <c r="V7" s="226" t="s">
        <v>139</v>
      </c>
      <c r="W7" s="226" t="s">
        <v>134</v>
      </c>
    </row>
    <row r="8" spans="1:23">
      <c r="A8" s="204" t="s">
        <v>31</v>
      </c>
      <c r="B8" s="63"/>
      <c r="C8" s="76"/>
      <c r="D8" s="63"/>
      <c r="E8" s="63"/>
      <c r="F8" s="76"/>
      <c r="G8" s="76"/>
      <c r="H8" s="63"/>
      <c r="I8" s="63"/>
      <c r="J8" s="69">
        <f>SUM(H8:I8)</f>
        <v>0</v>
      </c>
      <c r="K8" s="79">
        <f t="shared" ref="K8:K21" si="0">D8-(H8+I8)</f>
        <v>0</v>
      </c>
      <c r="L8" s="63"/>
      <c r="M8" s="63"/>
      <c r="N8" s="63"/>
      <c r="O8" s="69">
        <f>SUM(M8:N8)</f>
        <v>0</v>
      </c>
      <c r="P8" s="80">
        <f t="shared" ref="P8:P21" si="1">L8-(M8+N8)</f>
        <v>0</v>
      </c>
      <c r="Q8" s="81"/>
      <c r="R8" s="81"/>
      <c r="S8" s="80">
        <f>Q8-R8</f>
        <v>0</v>
      </c>
      <c r="T8" s="84"/>
      <c r="U8" s="84"/>
      <c r="V8" s="84"/>
      <c r="W8" s="84"/>
    </row>
    <row r="9" spans="1:23">
      <c r="A9" s="204" t="s">
        <v>32</v>
      </c>
      <c r="B9" s="63"/>
      <c r="C9" s="76"/>
      <c r="D9" s="63"/>
      <c r="E9" s="63"/>
      <c r="F9" s="76"/>
      <c r="G9" s="76"/>
      <c r="H9" s="63"/>
      <c r="I9" s="63"/>
      <c r="J9" s="69">
        <f t="shared" ref="J9:J21" si="2">SUM(H9:I9)</f>
        <v>0</v>
      </c>
      <c r="K9" s="79">
        <f t="shared" si="0"/>
        <v>0</v>
      </c>
      <c r="L9" s="63"/>
      <c r="M9" s="63"/>
      <c r="N9" s="63"/>
      <c r="O9" s="69">
        <f t="shared" ref="O9:O21" si="3">SUM(M9:N9)</f>
        <v>0</v>
      </c>
      <c r="P9" s="80">
        <f t="shared" si="1"/>
        <v>0</v>
      </c>
      <c r="Q9" s="81"/>
      <c r="R9" s="81"/>
      <c r="S9" s="80">
        <f t="shared" ref="S9:S21" si="4">Q9-R9</f>
        <v>0</v>
      </c>
      <c r="T9" s="84"/>
      <c r="U9" s="84"/>
      <c r="V9" s="84"/>
      <c r="W9" s="84"/>
    </row>
    <row r="10" spans="1:23">
      <c r="A10" s="204" t="s">
        <v>33</v>
      </c>
      <c r="B10" s="63"/>
      <c r="C10" s="76"/>
      <c r="D10" s="63"/>
      <c r="E10" s="63"/>
      <c r="F10" s="76"/>
      <c r="G10" s="76"/>
      <c r="H10" s="63"/>
      <c r="I10" s="63"/>
      <c r="J10" s="69">
        <f t="shared" si="2"/>
        <v>0</v>
      </c>
      <c r="K10" s="79">
        <f t="shared" si="0"/>
        <v>0</v>
      </c>
      <c r="L10" s="63"/>
      <c r="M10" s="63"/>
      <c r="N10" s="63"/>
      <c r="O10" s="69">
        <f t="shared" si="3"/>
        <v>0</v>
      </c>
      <c r="P10" s="80">
        <f t="shared" si="1"/>
        <v>0</v>
      </c>
      <c r="Q10" s="81"/>
      <c r="R10" s="81"/>
      <c r="S10" s="80">
        <f t="shared" si="4"/>
        <v>0</v>
      </c>
      <c r="T10" s="84"/>
      <c r="U10" s="84"/>
      <c r="V10" s="84"/>
      <c r="W10" s="84"/>
    </row>
    <row r="11" spans="1:23" ht="24">
      <c r="A11" s="204" t="s">
        <v>34</v>
      </c>
      <c r="B11" s="63">
        <v>80241</v>
      </c>
      <c r="C11" s="76"/>
      <c r="D11" s="63"/>
      <c r="E11" s="63"/>
      <c r="F11" s="76"/>
      <c r="G11" s="76"/>
      <c r="H11" s="63">
        <v>1</v>
      </c>
      <c r="I11" s="63"/>
      <c r="J11" s="69">
        <f t="shared" si="2"/>
        <v>1</v>
      </c>
      <c r="K11" s="79">
        <f>(D11+E11)-(H11+I11)</f>
        <v>-1</v>
      </c>
      <c r="L11" s="63">
        <v>4</v>
      </c>
      <c r="M11" s="63">
        <v>3.7</v>
      </c>
      <c r="N11" s="63"/>
      <c r="O11" s="69">
        <f t="shared" si="3"/>
        <v>3.7</v>
      </c>
      <c r="P11" s="80">
        <f t="shared" si="1"/>
        <v>0.29999999999999982</v>
      </c>
      <c r="Q11" s="81"/>
      <c r="R11" s="81"/>
      <c r="S11" s="80">
        <f t="shared" si="4"/>
        <v>0</v>
      </c>
      <c r="T11" s="84"/>
      <c r="U11" s="84"/>
      <c r="V11" s="84"/>
      <c r="W11" s="84"/>
    </row>
    <row r="12" spans="1:23">
      <c r="A12" s="204" t="s">
        <v>35</v>
      </c>
      <c r="B12" s="63"/>
      <c r="C12" s="76"/>
      <c r="D12" s="63"/>
      <c r="E12" s="63"/>
      <c r="F12" s="76"/>
      <c r="G12" s="76"/>
      <c r="H12" s="63"/>
      <c r="I12" s="63"/>
      <c r="J12" s="69">
        <f t="shared" si="2"/>
        <v>0</v>
      </c>
      <c r="K12" s="79">
        <f t="shared" si="0"/>
        <v>0</v>
      </c>
      <c r="L12" s="63"/>
      <c r="M12" s="63"/>
      <c r="N12" s="63"/>
      <c r="O12" s="69">
        <f t="shared" si="3"/>
        <v>0</v>
      </c>
      <c r="P12" s="80">
        <f t="shared" si="1"/>
        <v>0</v>
      </c>
      <c r="Q12" s="81"/>
      <c r="R12" s="81"/>
      <c r="S12" s="80">
        <f t="shared" si="4"/>
        <v>0</v>
      </c>
      <c r="T12" s="84"/>
      <c r="U12" s="84"/>
      <c r="V12" s="84"/>
      <c r="W12" s="84"/>
    </row>
    <row r="13" spans="1:23" ht="24">
      <c r="A13" s="204" t="s">
        <v>36</v>
      </c>
      <c r="B13" s="63"/>
      <c r="C13" s="76"/>
      <c r="D13" s="63"/>
      <c r="E13" s="63"/>
      <c r="F13" s="76"/>
      <c r="G13" s="76"/>
      <c r="H13" s="63"/>
      <c r="I13" s="63"/>
      <c r="J13" s="69">
        <f t="shared" si="2"/>
        <v>0</v>
      </c>
      <c r="K13" s="79">
        <f t="shared" si="0"/>
        <v>0</v>
      </c>
      <c r="L13" s="63"/>
      <c r="M13" s="63"/>
      <c r="N13" s="63"/>
      <c r="O13" s="69">
        <f t="shared" si="3"/>
        <v>0</v>
      </c>
      <c r="P13" s="80">
        <f t="shared" si="1"/>
        <v>0</v>
      </c>
      <c r="Q13" s="81"/>
      <c r="R13" s="81"/>
      <c r="S13" s="80">
        <f t="shared" si="4"/>
        <v>0</v>
      </c>
      <c r="T13" s="84"/>
      <c r="U13" s="84"/>
      <c r="V13" s="84"/>
      <c r="W13" s="84"/>
    </row>
    <row r="14" spans="1:23">
      <c r="A14" s="204" t="s">
        <v>37</v>
      </c>
      <c r="B14" s="63"/>
      <c r="C14" s="76"/>
      <c r="D14" s="63"/>
      <c r="E14" s="63"/>
      <c r="F14" s="76"/>
      <c r="G14" s="76"/>
      <c r="H14" s="63"/>
      <c r="I14" s="63"/>
      <c r="J14" s="69">
        <f t="shared" si="2"/>
        <v>0</v>
      </c>
      <c r="K14" s="79">
        <f t="shared" si="0"/>
        <v>0</v>
      </c>
      <c r="L14" s="63"/>
      <c r="M14" s="63"/>
      <c r="N14" s="63"/>
      <c r="O14" s="69">
        <f t="shared" si="3"/>
        <v>0</v>
      </c>
      <c r="P14" s="80">
        <f t="shared" si="1"/>
        <v>0</v>
      </c>
      <c r="Q14" s="81"/>
      <c r="R14" s="81"/>
      <c r="S14" s="80">
        <f t="shared" si="4"/>
        <v>0</v>
      </c>
      <c r="T14" s="84"/>
      <c r="U14" s="84"/>
      <c r="V14" s="84"/>
      <c r="W14" s="84"/>
    </row>
    <row r="15" spans="1:23">
      <c r="A15" s="204" t="s">
        <v>38</v>
      </c>
      <c r="B15" s="63"/>
      <c r="C15" s="76"/>
      <c r="D15" s="63"/>
      <c r="E15" s="63"/>
      <c r="F15" s="76"/>
      <c r="G15" s="76"/>
      <c r="H15" s="63"/>
      <c r="I15" s="63"/>
      <c r="J15" s="69">
        <f t="shared" si="2"/>
        <v>0</v>
      </c>
      <c r="K15" s="79">
        <f t="shared" si="0"/>
        <v>0</v>
      </c>
      <c r="L15" s="63"/>
      <c r="M15" s="63"/>
      <c r="N15" s="63"/>
      <c r="O15" s="69">
        <f t="shared" si="3"/>
        <v>0</v>
      </c>
      <c r="P15" s="80">
        <f t="shared" si="1"/>
        <v>0</v>
      </c>
      <c r="Q15" s="81"/>
      <c r="R15" s="81"/>
      <c r="S15" s="80">
        <f t="shared" si="4"/>
        <v>0</v>
      </c>
      <c r="T15" s="84"/>
      <c r="U15" s="84"/>
      <c r="V15" s="84"/>
      <c r="W15" s="84"/>
    </row>
    <row r="16" spans="1:23">
      <c r="A16" s="204" t="s">
        <v>39</v>
      </c>
      <c r="B16" s="63"/>
      <c r="C16" s="76"/>
      <c r="D16" s="63"/>
      <c r="E16" s="63"/>
      <c r="F16" s="76"/>
      <c r="G16" s="76"/>
      <c r="H16" s="63"/>
      <c r="I16" s="63"/>
      <c r="J16" s="69">
        <f t="shared" si="2"/>
        <v>0</v>
      </c>
      <c r="K16" s="79">
        <f t="shared" si="0"/>
        <v>0</v>
      </c>
      <c r="L16" s="63"/>
      <c r="M16" s="63"/>
      <c r="N16" s="63"/>
      <c r="O16" s="69">
        <f t="shared" si="3"/>
        <v>0</v>
      </c>
      <c r="P16" s="80">
        <f t="shared" si="1"/>
        <v>0</v>
      </c>
      <c r="Q16" s="81"/>
      <c r="R16" s="81"/>
      <c r="S16" s="80">
        <f t="shared" si="4"/>
        <v>0</v>
      </c>
      <c r="T16" s="84"/>
      <c r="U16" s="84"/>
      <c r="V16" s="84"/>
      <c r="W16" s="84"/>
    </row>
    <row r="17" spans="1:23" ht="24">
      <c r="A17" s="204" t="s">
        <v>40</v>
      </c>
      <c r="B17" s="63"/>
      <c r="C17" s="76"/>
      <c r="D17" s="63"/>
      <c r="E17" s="63"/>
      <c r="F17" s="76"/>
      <c r="G17" s="76"/>
      <c r="H17" s="63"/>
      <c r="I17" s="63"/>
      <c r="J17" s="69">
        <f t="shared" si="2"/>
        <v>0</v>
      </c>
      <c r="K17" s="79">
        <f t="shared" si="0"/>
        <v>0</v>
      </c>
      <c r="L17" s="63"/>
      <c r="M17" s="63"/>
      <c r="N17" s="63"/>
      <c r="O17" s="69">
        <f t="shared" si="3"/>
        <v>0</v>
      </c>
      <c r="P17" s="80">
        <f t="shared" si="1"/>
        <v>0</v>
      </c>
      <c r="Q17" s="81"/>
      <c r="R17" s="81"/>
      <c r="S17" s="80">
        <f t="shared" si="4"/>
        <v>0</v>
      </c>
      <c r="T17" s="84"/>
      <c r="U17" s="84"/>
      <c r="V17" s="84"/>
      <c r="W17" s="84"/>
    </row>
    <row r="18" spans="1:23" ht="24">
      <c r="A18" s="204" t="s">
        <v>41</v>
      </c>
      <c r="B18" s="63">
        <v>120</v>
      </c>
      <c r="C18" s="76"/>
      <c r="D18" s="63"/>
      <c r="E18" s="63">
        <v>1</v>
      </c>
      <c r="F18" s="76"/>
      <c r="G18" s="76"/>
      <c r="H18" s="63">
        <v>1</v>
      </c>
      <c r="I18" s="63"/>
      <c r="J18" s="69">
        <f t="shared" si="2"/>
        <v>1</v>
      </c>
      <c r="K18" s="79">
        <f>E18-(H18+I18)</f>
        <v>0</v>
      </c>
      <c r="L18" s="63">
        <v>1</v>
      </c>
      <c r="M18" s="63">
        <v>1</v>
      </c>
      <c r="N18" s="63"/>
      <c r="O18" s="69">
        <f t="shared" si="3"/>
        <v>1</v>
      </c>
      <c r="P18" s="80">
        <f t="shared" si="1"/>
        <v>0</v>
      </c>
      <c r="Q18" s="81"/>
      <c r="R18" s="81"/>
      <c r="S18" s="80">
        <f t="shared" si="4"/>
        <v>0</v>
      </c>
      <c r="T18" s="84"/>
      <c r="U18" s="84"/>
      <c r="V18" s="84"/>
      <c r="W18" s="84"/>
    </row>
    <row r="19" spans="1:23">
      <c r="A19" s="204" t="s">
        <v>140</v>
      </c>
      <c r="B19" s="63"/>
      <c r="C19" s="76"/>
      <c r="D19" s="63"/>
      <c r="E19" s="63"/>
      <c r="F19" s="76"/>
      <c r="G19" s="76"/>
      <c r="H19" s="63"/>
      <c r="I19" s="63"/>
      <c r="J19" s="69">
        <f t="shared" si="2"/>
        <v>0</v>
      </c>
      <c r="K19" s="79">
        <f t="shared" si="0"/>
        <v>0</v>
      </c>
      <c r="L19" s="63"/>
      <c r="M19" s="63"/>
      <c r="N19" s="63"/>
      <c r="O19" s="69">
        <f t="shared" si="3"/>
        <v>0</v>
      </c>
      <c r="P19" s="80">
        <f t="shared" si="1"/>
        <v>0</v>
      </c>
      <c r="Q19" s="81"/>
      <c r="R19" s="81"/>
      <c r="S19" s="80">
        <f t="shared" si="4"/>
        <v>0</v>
      </c>
      <c r="T19" s="84"/>
      <c r="U19" s="84"/>
      <c r="V19" s="84"/>
      <c r="W19" s="84"/>
    </row>
    <row r="20" spans="1:23" ht="24.75">
      <c r="A20" s="205" t="s">
        <v>42</v>
      </c>
      <c r="B20" s="63"/>
      <c r="C20" s="76"/>
      <c r="D20" s="63"/>
      <c r="E20" s="63"/>
      <c r="F20" s="76"/>
      <c r="G20" s="76"/>
      <c r="H20" s="63"/>
      <c r="I20" s="63"/>
      <c r="J20" s="69">
        <f t="shared" si="2"/>
        <v>0</v>
      </c>
      <c r="K20" s="79">
        <f t="shared" si="0"/>
        <v>0</v>
      </c>
      <c r="L20" s="71"/>
      <c r="M20" s="63"/>
      <c r="N20" s="63"/>
      <c r="O20" s="69">
        <f t="shared" si="3"/>
        <v>0</v>
      </c>
      <c r="P20" s="80">
        <f t="shared" si="1"/>
        <v>0</v>
      </c>
      <c r="Q20" s="81"/>
      <c r="R20" s="81"/>
      <c r="S20" s="80">
        <f t="shared" si="4"/>
        <v>0</v>
      </c>
      <c r="T20" s="84"/>
      <c r="U20" s="84"/>
      <c r="V20" s="84"/>
      <c r="W20" s="84"/>
    </row>
    <row r="21" spans="1:23" ht="24.75">
      <c r="A21" s="205" t="s">
        <v>43</v>
      </c>
      <c r="B21" s="63"/>
      <c r="C21" s="76"/>
      <c r="D21" s="63"/>
      <c r="E21" s="63"/>
      <c r="F21" s="76"/>
      <c r="G21" s="76"/>
      <c r="H21" s="63"/>
      <c r="I21" s="63"/>
      <c r="J21" s="69">
        <f t="shared" si="2"/>
        <v>0</v>
      </c>
      <c r="K21" s="79">
        <f t="shared" si="0"/>
        <v>0</v>
      </c>
      <c r="L21" s="71"/>
      <c r="M21" s="63"/>
      <c r="N21" s="63"/>
      <c r="O21" s="69">
        <f t="shared" si="3"/>
        <v>0</v>
      </c>
      <c r="P21" s="80">
        <f t="shared" si="1"/>
        <v>0</v>
      </c>
      <c r="Q21" s="81"/>
      <c r="R21" s="81"/>
      <c r="S21" s="80">
        <f t="shared" si="4"/>
        <v>0</v>
      </c>
      <c r="T21" s="84"/>
      <c r="U21" s="84"/>
      <c r="V21" s="84"/>
      <c r="W21" s="84"/>
    </row>
    <row r="22" spans="1:23" ht="20.25" customHeight="1">
      <c r="A22" s="235" t="s">
        <v>88</v>
      </c>
      <c r="B22" s="69"/>
      <c r="C22" s="69"/>
      <c r="D22" s="69">
        <f>SUM(D8:D21)</f>
        <v>0</v>
      </c>
      <c r="E22" s="69">
        <f t="shared" ref="E22:W22" si="5">SUM(E8:E21)</f>
        <v>1</v>
      </c>
      <c r="F22" s="69">
        <f t="shared" si="5"/>
        <v>0</v>
      </c>
      <c r="G22" s="69">
        <f t="shared" si="5"/>
        <v>0</v>
      </c>
      <c r="H22" s="69">
        <f t="shared" si="5"/>
        <v>2</v>
      </c>
      <c r="I22" s="69">
        <f t="shared" si="5"/>
        <v>0</v>
      </c>
      <c r="J22" s="69">
        <f t="shared" si="5"/>
        <v>2</v>
      </c>
      <c r="K22" s="79">
        <f t="shared" si="5"/>
        <v>-1</v>
      </c>
      <c r="L22" s="69">
        <f t="shared" si="5"/>
        <v>5</v>
      </c>
      <c r="M22" s="69">
        <f t="shared" si="5"/>
        <v>4.7</v>
      </c>
      <c r="N22" s="69">
        <f t="shared" si="5"/>
        <v>0</v>
      </c>
      <c r="O22" s="69">
        <f t="shared" si="5"/>
        <v>4.7</v>
      </c>
      <c r="P22" s="80">
        <f t="shared" si="5"/>
        <v>0.29999999999999982</v>
      </c>
      <c r="Q22" s="236">
        <f t="shared" si="5"/>
        <v>0</v>
      </c>
      <c r="R22" s="236">
        <f t="shared" si="5"/>
        <v>0</v>
      </c>
      <c r="S22" s="80">
        <f t="shared" si="5"/>
        <v>0</v>
      </c>
      <c r="T22" s="69">
        <f t="shared" si="5"/>
        <v>0</v>
      </c>
      <c r="U22" s="69">
        <f t="shared" si="5"/>
        <v>0</v>
      </c>
      <c r="V22" s="69">
        <f t="shared" si="5"/>
        <v>0</v>
      </c>
      <c r="W22" s="69">
        <f t="shared" si="5"/>
        <v>0</v>
      </c>
    </row>
    <row r="23" spans="1:23" ht="15.75" customHeight="1">
      <c r="A23" s="83" t="s">
        <v>141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78"/>
      <c r="R23" s="78"/>
      <c r="S23" s="78"/>
      <c r="T23" s="78"/>
      <c r="U23" s="78"/>
      <c r="V23" s="78"/>
      <c r="W23" s="78"/>
    </row>
    <row r="24" spans="1:23">
      <c r="A24" s="24"/>
    </row>
  </sheetData>
  <mergeCells count="5">
    <mergeCell ref="T6:W6"/>
    <mergeCell ref="D6:S6"/>
    <mergeCell ref="A6:A7"/>
    <mergeCell ref="B6:B7"/>
    <mergeCell ref="C6:C7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Normal="100" zoomScaleSheetLayoutView="100" workbookViewId="0">
      <selection activeCell="O16" sqref="O16"/>
    </sheetView>
  </sheetViews>
  <sheetFormatPr defaultRowHeight="12.75"/>
  <cols>
    <col min="1" max="1" width="28" style="18" customWidth="1"/>
    <col min="2" max="2" width="15" style="18" customWidth="1"/>
    <col min="3" max="3" width="11.7109375" style="18" customWidth="1"/>
    <col min="4" max="4" width="8.140625" style="18" customWidth="1"/>
    <col min="5" max="5" width="13.140625" style="18" customWidth="1"/>
    <col min="6" max="6" width="10" style="18" customWidth="1"/>
    <col min="7" max="7" width="8" style="18" customWidth="1"/>
    <col min="8" max="8" width="14.28515625" style="18" customWidth="1"/>
    <col min="9" max="9" width="11.42578125" style="18" customWidth="1"/>
    <col min="10" max="16384" width="9.140625" style="18"/>
  </cols>
  <sheetData>
    <row r="1" spans="1:9">
      <c r="A1" s="202"/>
      <c r="B1" s="203" t="s">
        <v>165</v>
      </c>
      <c r="C1" s="194" t="str">
        <f>Kadar.ode.!C1</f>
        <v>Институт за ментално здравље</v>
      </c>
      <c r="D1" s="198"/>
      <c r="E1" s="198"/>
      <c r="F1" s="198"/>
      <c r="G1" s="200"/>
    </row>
    <row r="2" spans="1:9">
      <c r="A2" s="202"/>
      <c r="B2" s="203" t="s">
        <v>166</v>
      </c>
      <c r="C2" s="194">
        <f>Kadar.ode.!C2</f>
        <v>7041357</v>
      </c>
      <c r="D2" s="198"/>
      <c r="E2" s="198"/>
      <c r="F2" s="198"/>
      <c r="G2" s="200"/>
    </row>
    <row r="3" spans="1:9">
      <c r="A3" s="202"/>
      <c r="B3" s="203" t="s">
        <v>168</v>
      </c>
      <c r="C3" s="194" t="str">
        <f>Kadar.ode.!C3</f>
        <v>31.12.2018.</v>
      </c>
      <c r="D3" s="198"/>
      <c r="E3" s="198"/>
      <c r="F3" s="198"/>
      <c r="G3" s="200"/>
    </row>
    <row r="4" spans="1:9" ht="14.25">
      <c r="A4" s="202"/>
      <c r="B4" s="203" t="s">
        <v>167</v>
      </c>
      <c r="C4" s="195" t="s">
        <v>291</v>
      </c>
      <c r="D4" s="199"/>
      <c r="E4" s="199"/>
      <c r="F4" s="199"/>
      <c r="G4" s="201"/>
    </row>
    <row r="5" spans="1:9" ht="12" customHeight="1">
      <c r="A5" s="61"/>
      <c r="B5" s="14"/>
      <c r="C5" s="60"/>
      <c r="D5" s="44"/>
    </row>
    <row r="6" spans="1:9" ht="21.75" customHeight="1">
      <c r="A6" s="671" t="s">
        <v>30</v>
      </c>
      <c r="B6" s="671"/>
      <c r="C6" s="85"/>
      <c r="D6" s="85"/>
      <c r="E6" s="85"/>
      <c r="F6" s="85"/>
    </row>
    <row r="7" spans="1:9">
      <c r="A7" s="87" t="s">
        <v>142</v>
      </c>
      <c r="B7" s="91"/>
      <c r="C7" s="85"/>
      <c r="D7" s="85"/>
      <c r="E7" s="85"/>
      <c r="F7" s="85"/>
    </row>
    <row r="8" spans="1:9">
      <c r="A8" s="87" t="s">
        <v>143</v>
      </c>
      <c r="B8" s="91"/>
      <c r="C8" s="85"/>
      <c r="D8" s="85"/>
      <c r="E8" s="85"/>
      <c r="F8" s="85"/>
    </row>
    <row r="9" spans="1:9">
      <c r="A9" s="87" t="s">
        <v>88</v>
      </c>
      <c r="B9" s="91"/>
      <c r="C9" s="85"/>
      <c r="D9" s="85"/>
      <c r="E9" s="85"/>
      <c r="F9" s="85"/>
    </row>
    <row r="10" spans="1:9">
      <c r="A10" s="85"/>
      <c r="B10" s="85"/>
      <c r="C10" s="85"/>
      <c r="D10" s="85"/>
      <c r="E10" s="85"/>
      <c r="F10" s="85"/>
      <c r="G10" s="85"/>
      <c r="H10" s="85"/>
      <c r="I10" s="86"/>
    </row>
    <row r="11" spans="1:9" ht="57.75" customHeight="1">
      <c r="A11" s="666" t="s">
        <v>44</v>
      </c>
      <c r="B11" s="672" t="s">
        <v>176</v>
      </c>
      <c r="C11" s="672"/>
      <c r="D11" s="672"/>
      <c r="E11" s="672"/>
      <c r="F11" s="672"/>
      <c r="G11" s="672"/>
      <c r="H11" s="672" t="s">
        <v>173</v>
      </c>
      <c r="I11" s="672"/>
    </row>
    <row r="12" spans="1:9" ht="54.75" customHeight="1">
      <c r="A12" s="666"/>
      <c r="B12" s="234" t="s">
        <v>189</v>
      </c>
      <c r="C12" s="234" t="s">
        <v>47</v>
      </c>
      <c r="D12" s="234" t="s">
        <v>27</v>
      </c>
      <c r="E12" s="234" t="s">
        <v>190</v>
      </c>
      <c r="F12" s="234" t="s">
        <v>47</v>
      </c>
      <c r="G12" s="234" t="s">
        <v>27</v>
      </c>
      <c r="H12" s="234" t="s">
        <v>45</v>
      </c>
      <c r="I12" s="234" t="s">
        <v>48</v>
      </c>
    </row>
    <row r="13" spans="1:9">
      <c r="A13" s="230" t="s">
        <v>49</v>
      </c>
      <c r="B13" s="88"/>
      <c r="C13" s="88"/>
      <c r="D13" s="231">
        <f t="shared" ref="D13:D21" si="0">B13-C13</f>
        <v>0</v>
      </c>
      <c r="E13" s="89"/>
      <c r="F13" s="90"/>
      <c r="G13" s="231">
        <f t="shared" ref="G13:G21" si="1">E13-F13</f>
        <v>0</v>
      </c>
      <c r="H13" s="89"/>
      <c r="I13" s="90"/>
    </row>
    <row r="14" spans="1:9">
      <c r="A14" s="230" t="s">
        <v>46</v>
      </c>
      <c r="B14" s="88"/>
      <c r="C14" s="88"/>
      <c r="D14" s="231">
        <f t="shared" si="0"/>
        <v>0</v>
      </c>
      <c r="E14" s="89"/>
      <c r="F14" s="90"/>
      <c r="G14" s="231">
        <f t="shared" si="1"/>
        <v>0</v>
      </c>
      <c r="H14" s="89"/>
      <c r="I14" s="90"/>
    </row>
    <row r="15" spans="1:9" ht="38.25">
      <c r="A15" s="367" t="s">
        <v>1827</v>
      </c>
      <c r="B15" s="88"/>
      <c r="C15" s="88"/>
      <c r="D15" s="231">
        <f t="shared" si="0"/>
        <v>0</v>
      </c>
      <c r="E15" s="89">
        <v>4</v>
      </c>
      <c r="F15" s="90"/>
      <c r="G15" s="231">
        <f t="shared" si="1"/>
        <v>4</v>
      </c>
      <c r="H15" s="89"/>
      <c r="I15" s="90"/>
    </row>
    <row r="16" spans="1:9" ht="51">
      <c r="A16" s="367" t="s">
        <v>1828</v>
      </c>
      <c r="B16" s="88"/>
      <c r="C16" s="88"/>
      <c r="D16" s="231">
        <f t="shared" si="0"/>
        <v>0</v>
      </c>
      <c r="E16" s="89"/>
      <c r="F16" s="90"/>
      <c r="G16" s="231">
        <f t="shared" si="1"/>
        <v>0</v>
      </c>
      <c r="H16" s="89"/>
      <c r="I16" s="90"/>
    </row>
    <row r="17" spans="1:9" ht="25.5">
      <c r="A17" s="367" t="s">
        <v>1829</v>
      </c>
      <c r="B17" s="370">
        <v>6</v>
      </c>
      <c r="C17" s="88"/>
      <c r="D17" s="231">
        <f t="shared" si="0"/>
        <v>6</v>
      </c>
      <c r="E17" s="89">
        <v>1</v>
      </c>
      <c r="F17" s="90"/>
      <c r="G17" s="231">
        <f t="shared" si="1"/>
        <v>1</v>
      </c>
      <c r="H17" s="89"/>
      <c r="I17" s="90"/>
    </row>
    <row r="18" spans="1:9" ht="25.5">
      <c r="A18" s="368" t="s">
        <v>1830</v>
      </c>
      <c r="B18" s="370">
        <v>9</v>
      </c>
      <c r="C18" s="88"/>
      <c r="D18" s="231">
        <f t="shared" si="0"/>
        <v>9</v>
      </c>
      <c r="E18" s="89"/>
      <c r="F18" s="90"/>
      <c r="G18" s="231">
        <f t="shared" si="1"/>
        <v>0</v>
      </c>
      <c r="H18" s="89"/>
      <c r="I18" s="90"/>
    </row>
    <row r="19" spans="1:9" ht="25.5">
      <c r="A19" s="368" t="s">
        <v>1831</v>
      </c>
      <c r="B19" s="370">
        <v>2</v>
      </c>
      <c r="C19" s="88"/>
      <c r="D19" s="231">
        <f t="shared" si="0"/>
        <v>2</v>
      </c>
      <c r="E19" s="89"/>
      <c r="F19" s="90"/>
      <c r="G19" s="231">
        <f t="shared" si="1"/>
        <v>0</v>
      </c>
      <c r="H19" s="89"/>
      <c r="I19" s="90"/>
    </row>
    <row r="20" spans="1:9">
      <c r="A20" s="369" t="s">
        <v>1781</v>
      </c>
      <c r="B20" s="370">
        <v>1</v>
      </c>
      <c r="C20" s="88">
        <v>8.4</v>
      </c>
      <c r="D20" s="231">
        <f t="shared" si="0"/>
        <v>-7.4</v>
      </c>
      <c r="E20" s="89"/>
      <c r="F20" s="90">
        <v>38.4</v>
      </c>
      <c r="G20" s="231">
        <f t="shared" si="1"/>
        <v>-38.4</v>
      </c>
      <c r="H20" s="89"/>
      <c r="I20" s="90"/>
    </row>
    <row r="21" spans="1:9" s="48" customFormat="1">
      <c r="A21" s="232" t="s">
        <v>2</v>
      </c>
      <c r="B21" s="91">
        <f>SUM(B13:B20)</f>
        <v>18</v>
      </c>
      <c r="C21" s="91">
        <f>SUM(C13:C20)</f>
        <v>8.4</v>
      </c>
      <c r="D21" s="233">
        <f t="shared" si="0"/>
        <v>9.6</v>
      </c>
      <c r="E21" s="91">
        <f>SUM(E13:E20)</f>
        <v>5</v>
      </c>
      <c r="F21" s="91">
        <f>SUM(F13:F20)</f>
        <v>38.4</v>
      </c>
      <c r="G21" s="233">
        <f t="shared" si="1"/>
        <v>-33.4</v>
      </c>
      <c r="H21" s="91">
        <f>SUM(H13:H20)</f>
        <v>0</v>
      </c>
      <c r="I21" s="91">
        <f>SUM(I13:I20)</f>
        <v>0</v>
      </c>
    </row>
  </sheetData>
  <mergeCells count="4">
    <mergeCell ref="A6:B6"/>
    <mergeCell ref="A11:A12"/>
    <mergeCell ref="B11:G11"/>
    <mergeCell ref="H11:I11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Normal="100" zoomScaleSheetLayoutView="100" workbookViewId="0">
      <selection activeCell="E18" sqref="E18"/>
    </sheetView>
  </sheetViews>
  <sheetFormatPr defaultRowHeight="12.75"/>
  <cols>
    <col min="1" max="1" width="46.5703125" customWidth="1"/>
    <col min="2" max="2" width="2.42578125" customWidth="1"/>
    <col min="3" max="5" width="20" customWidth="1"/>
    <col min="6" max="6" width="10" customWidth="1"/>
    <col min="7" max="7" width="9.42578125" customWidth="1"/>
    <col min="8" max="8" width="14.140625" customWidth="1"/>
    <col min="9" max="9" width="12.42578125" customWidth="1"/>
    <col min="10" max="10" width="14.5703125" customWidth="1"/>
    <col min="11" max="11" width="14.7109375" customWidth="1"/>
  </cols>
  <sheetData>
    <row r="1" spans="1:25">
      <c r="A1" s="202"/>
      <c r="B1" s="203" t="s">
        <v>165</v>
      </c>
      <c r="C1" s="194" t="str">
        <f>Kadar.ode.!C1</f>
        <v>Институт за ментално здравље</v>
      </c>
      <c r="D1" s="198"/>
      <c r="E1" s="198"/>
      <c r="F1" s="198"/>
      <c r="G1" s="198"/>
      <c r="H1" s="198"/>
      <c r="I1" s="200"/>
      <c r="J1" s="271"/>
      <c r="K1" s="28"/>
      <c r="L1" s="49"/>
      <c r="M1" s="49"/>
      <c r="N1" s="49"/>
      <c r="O1" s="49"/>
      <c r="P1" s="49"/>
      <c r="Q1" s="49"/>
      <c r="R1" s="49"/>
      <c r="S1" s="49"/>
      <c r="T1" s="50"/>
      <c r="U1" s="50"/>
      <c r="V1" s="50"/>
      <c r="W1" s="50"/>
      <c r="X1" s="50"/>
      <c r="Y1" s="50"/>
    </row>
    <row r="2" spans="1:25">
      <c r="A2" s="202"/>
      <c r="B2" s="203" t="s">
        <v>166</v>
      </c>
      <c r="C2" s="194">
        <f>Kadar.ode.!C2</f>
        <v>7041357</v>
      </c>
      <c r="D2" s="198"/>
      <c r="E2" s="198"/>
      <c r="F2" s="198"/>
      <c r="G2" s="198"/>
      <c r="H2" s="198"/>
      <c r="I2" s="200"/>
      <c r="J2" s="271"/>
      <c r="K2" s="49"/>
      <c r="L2" s="49"/>
      <c r="M2" s="49"/>
      <c r="N2" s="49"/>
      <c r="O2" s="49"/>
      <c r="P2" s="50"/>
      <c r="Q2" s="50"/>
      <c r="R2" s="50"/>
      <c r="S2" s="50"/>
      <c r="T2" s="50"/>
      <c r="U2" s="50"/>
    </row>
    <row r="3" spans="1:25">
      <c r="A3" s="202"/>
      <c r="B3" s="203" t="s">
        <v>168</v>
      </c>
      <c r="C3" s="194" t="str">
        <f>Kadar.ode.!C3</f>
        <v>31.12.2018.</v>
      </c>
      <c r="D3" s="198"/>
      <c r="E3" s="198"/>
      <c r="F3" s="198"/>
      <c r="G3" s="198"/>
      <c r="H3" s="198"/>
      <c r="I3" s="200"/>
      <c r="J3" s="271"/>
      <c r="K3" s="49"/>
      <c r="L3" s="49"/>
      <c r="M3" s="49"/>
      <c r="N3" s="49"/>
      <c r="O3" s="49"/>
      <c r="P3" s="49"/>
      <c r="Q3" s="49"/>
      <c r="R3" s="49"/>
      <c r="S3" s="49"/>
      <c r="T3" s="50"/>
      <c r="U3" s="50"/>
      <c r="V3" s="50"/>
      <c r="W3" s="50"/>
      <c r="X3" s="50"/>
      <c r="Y3" s="50"/>
    </row>
    <row r="4" spans="1:25" ht="14.25">
      <c r="A4" s="202"/>
      <c r="B4" s="203" t="s">
        <v>167</v>
      </c>
      <c r="C4" s="195" t="s">
        <v>191</v>
      </c>
      <c r="D4" s="199"/>
      <c r="E4" s="199"/>
      <c r="F4" s="199"/>
      <c r="G4" s="199"/>
      <c r="H4" s="199"/>
      <c r="I4" s="201"/>
      <c r="J4" s="272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>
      <c r="C5" s="51"/>
      <c r="D5" s="51"/>
      <c r="E5" s="51"/>
      <c r="F5" s="51"/>
      <c r="G5" s="51"/>
      <c r="H5" s="51"/>
      <c r="I5" s="52"/>
      <c r="J5" s="52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46.25" customHeight="1" thickBot="1">
      <c r="A6" s="53"/>
      <c r="B6" s="53"/>
      <c r="C6" s="54" t="s">
        <v>176</v>
      </c>
      <c r="D6" s="340" t="s">
        <v>1777</v>
      </c>
      <c r="E6" s="340" t="s">
        <v>1778</v>
      </c>
      <c r="F6" s="54" t="s">
        <v>47</v>
      </c>
      <c r="G6" s="54" t="s">
        <v>64</v>
      </c>
      <c r="H6" s="54" t="s">
        <v>173</v>
      </c>
      <c r="I6" s="54" t="s">
        <v>192</v>
      </c>
      <c r="J6" s="54" t="s">
        <v>1779</v>
      </c>
      <c r="K6" s="54" t="s">
        <v>1780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6" customHeight="1" thickTop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6.5" thickTop="1" thickBot="1">
      <c r="A8" s="53" t="s">
        <v>58</v>
      </c>
      <c r="B8" s="53"/>
      <c r="C8" s="53">
        <f>SUM(Kadar.ode.!I47,Kadar.dne.bol.dij.!E18,Kadar.zaj.med.del.!D22)</f>
        <v>55</v>
      </c>
      <c r="D8" s="53"/>
      <c r="E8" s="53"/>
      <c r="F8" s="92">
        <f>IF(Kadar.zaj.med.del.!E11&gt;=Kadar.zaj.med.del.!J11,SUM(Kadar.ode.!P47,Kadar.dne.bol.dij.!H18,Kadar.zaj.med.del.!J22)-Kadar.zaj.med.del.!J11-Kadar.zaj.med.del.!J18,IF(((Kadar.zaj.med.del.!E11+Kadar.zaj.med.del.!D11)&lt;=Kadar.zaj.med.del.!J11),SUM(Kadar.ode.!P47,Kadar.dne.bol.dij.!H18,Kadar.zaj.med.del.!J22)-Kadar.zaj.med.del.!J18-(Kadar.zaj.med.del.!J11-Kadar.zaj.med.del.!D11),SUM(Kadar.ode.!P47,Kadar.dne.bol.dij.!H18,Kadar.zaj.med.del.!J22)-Kadar.zaj.med.del.!J18-Kadar.zaj.med.del.!E11))</f>
        <v>60</v>
      </c>
      <c r="G8" s="92">
        <f>(C8+E8)-F8</f>
        <v>-5</v>
      </c>
      <c r="H8" s="53">
        <f>SUM(Kadar.ode.!AD47,Kadar.dne.bol.dij.!P18,Kadar.zaj.med.del.!T22)</f>
        <v>0</v>
      </c>
      <c r="I8" s="53">
        <f t="shared" ref="I8:I13" si="0">SUM(C8,H8)</f>
        <v>55</v>
      </c>
      <c r="J8" s="53"/>
      <c r="K8" s="273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16.5" thickTop="1" thickBot="1">
      <c r="A9" s="53" t="s">
        <v>59</v>
      </c>
      <c r="B9" s="53"/>
      <c r="C9" s="53">
        <f>SUM(Kadar.zaj.med.del.!E22)</f>
        <v>1</v>
      </c>
      <c r="D9" s="53"/>
      <c r="E9" s="53"/>
      <c r="F9" s="53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2</v>
      </c>
      <c r="G9" s="92">
        <f t="shared" ref="G9:G13" si="1">(C9+E9)-F9</f>
        <v>-1</v>
      </c>
      <c r="H9" s="53">
        <f>SUM(Kadar.zaj.med.del.!U22)</f>
        <v>0</v>
      </c>
      <c r="I9" s="53">
        <f t="shared" si="0"/>
        <v>1</v>
      </c>
      <c r="J9" s="53"/>
      <c r="K9" s="53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ht="16.5" thickTop="1" thickBot="1">
      <c r="A10" s="53" t="s">
        <v>60</v>
      </c>
      <c r="B10" s="53"/>
      <c r="C10" s="53">
        <f>SUM(Kadar.ode.!R47,Kadar.dne.bol.dij.!J18,Kadar.zaj.med.del.!L22)</f>
        <v>116</v>
      </c>
      <c r="D10" s="53">
        <v>2</v>
      </c>
      <c r="E10" s="53"/>
      <c r="F10" s="92">
        <f>SUM(Kadar.ode.!X47,Kadar.dne.bol.dij.!K18,Kadar.zaj.med.del.!O22)</f>
        <v>126.89999999999999</v>
      </c>
      <c r="G10" s="92">
        <f t="shared" si="1"/>
        <v>-10.899999999999991</v>
      </c>
      <c r="H10" s="53">
        <f>SUM(Kadar.ode.!AE47,Kadar.dne.bol.dij.!Q18,Kadar.zaj.med.del.!V22)</f>
        <v>0</v>
      </c>
      <c r="I10" s="53">
        <f t="shared" si="0"/>
        <v>116</v>
      </c>
      <c r="J10" s="53"/>
      <c r="K10" s="53"/>
    </row>
    <row r="11" spans="1:25" ht="16.5" thickTop="1" thickBot="1">
      <c r="A11" s="53" t="s">
        <v>61</v>
      </c>
      <c r="B11" s="53"/>
      <c r="C11" s="53">
        <f>SUM(Kadar.ode.!Z47,Kadar.dne.bol.dij.!M18,Kadar.zaj.med.del.!Q22)</f>
        <v>31</v>
      </c>
      <c r="D11" s="53"/>
      <c r="E11" s="53"/>
      <c r="F11" s="53">
        <f>SUM(Kadar.ode.!AA47,Kadar.ode.!AB47,Kadar.dne.bol.dij.!N18,Kadar.zaj.med.del.!R22)</f>
        <v>31.2</v>
      </c>
      <c r="G11" s="92">
        <f t="shared" si="1"/>
        <v>-0.19999999999999929</v>
      </c>
      <c r="H11" s="53">
        <f>SUM(Kadar.ode.!AF47,Kadar.dne.bol.dij.!R18,Kadar.zaj.med.del.!W22)</f>
        <v>0</v>
      </c>
      <c r="I11" s="53">
        <f t="shared" si="0"/>
        <v>31</v>
      </c>
      <c r="J11" s="53"/>
      <c r="K11" s="53"/>
    </row>
    <row r="12" spans="1:25" ht="16.5" thickTop="1" thickBot="1">
      <c r="A12" s="53" t="s">
        <v>62</v>
      </c>
      <c r="B12" s="53"/>
      <c r="C12" s="53">
        <f>SUM(Kadar.nem.!B21)</f>
        <v>18</v>
      </c>
      <c r="D12" s="53">
        <v>1</v>
      </c>
      <c r="E12" s="53"/>
      <c r="F12" s="53">
        <f>SUM(Kadar.nem.!C21)</f>
        <v>8.4</v>
      </c>
      <c r="G12" s="92">
        <f t="shared" si="1"/>
        <v>9.6</v>
      </c>
      <c r="H12" s="53">
        <f>SUM(Kadar.nem.!H21)</f>
        <v>0</v>
      </c>
      <c r="I12" s="53">
        <f t="shared" si="0"/>
        <v>18</v>
      </c>
      <c r="J12" s="53"/>
      <c r="K12" s="53"/>
    </row>
    <row r="13" spans="1:25" ht="16.5" thickTop="1" thickBot="1">
      <c r="A13" s="53" t="s">
        <v>63</v>
      </c>
      <c r="B13" s="53"/>
      <c r="C13" s="53">
        <f>SUM(Kadar.nem.!E21)</f>
        <v>5</v>
      </c>
      <c r="D13" s="53"/>
      <c r="E13" s="53"/>
      <c r="F13" s="53">
        <f>SUM(Kadar.nem.!F21)</f>
        <v>38.4</v>
      </c>
      <c r="G13" s="92">
        <f t="shared" si="1"/>
        <v>-33.4</v>
      </c>
      <c r="H13" s="53">
        <f>SUM(Kadar.nem.!I21)</f>
        <v>0</v>
      </c>
      <c r="I13" s="53">
        <f t="shared" si="0"/>
        <v>5</v>
      </c>
      <c r="J13" s="53"/>
      <c r="K13" s="53"/>
    </row>
    <row r="14" spans="1:25" ht="16.5" thickTop="1" thickBot="1">
      <c r="A14" s="53" t="s">
        <v>2</v>
      </c>
      <c r="B14" s="53"/>
      <c r="C14" s="53">
        <f>SUM(C8:C13)</f>
        <v>226</v>
      </c>
      <c r="D14" s="53">
        <v>3</v>
      </c>
      <c r="E14" s="53"/>
      <c r="F14" s="53">
        <f>SUM(F8:F13)</f>
        <v>266.89999999999998</v>
      </c>
      <c r="G14" s="53">
        <f>SUM(G8:G13)</f>
        <v>-40.899999999999991</v>
      </c>
      <c r="H14" s="53">
        <f>SUM(H8:H13)</f>
        <v>0</v>
      </c>
      <c r="I14" s="53">
        <f>SUM(I8:I13)</f>
        <v>226</v>
      </c>
      <c r="J14" s="53"/>
      <c r="K14" s="53"/>
    </row>
    <row r="15" spans="1:25" ht="13.5" thickTop="1"/>
  </sheetData>
  <phoneticPr fontId="12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T20" sqref="T20"/>
    </sheetView>
  </sheetViews>
  <sheetFormatPr defaultRowHeight="12.75"/>
  <cols>
    <col min="1" max="1" width="7.5703125" customWidth="1"/>
    <col min="2" max="2" width="26.7109375" customWidth="1"/>
    <col min="3" max="3" width="11.28515625" bestFit="1" customWidth="1"/>
    <col min="4" max="4" width="7.85546875" customWidth="1"/>
    <col min="9" max="12" width="9.140625" style="371" customWidth="1"/>
    <col min="257" max="257" width="7.5703125" customWidth="1"/>
    <col min="258" max="258" width="26.7109375" customWidth="1"/>
    <col min="259" max="259" width="11.28515625" bestFit="1" customWidth="1"/>
    <col min="260" max="260" width="7.85546875" customWidth="1"/>
    <col min="265" max="268" width="9.140625" customWidth="1"/>
    <col min="513" max="513" width="7.5703125" customWidth="1"/>
    <col min="514" max="514" width="26.7109375" customWidth="1"/>
    <col min="515" max="515" width="11.28515625" bestFit="1" customWidth="1"/>
    <col min="516" max="516" width="7.85546875" customWidth="1"/>
    <col min="521" max="524" width="9.140625" customWidth="1"/>
    <col min="769" max="769" width="7.5703125" customWidth="1"/>
    <col min="770" max="770" width="26.7109375" customWidth="1"/>
    <col min="771" max="771" width="11.28515625" bestFit="1" customWidth="1"/>
    <col min="772" max="772" width="7.85546875" customWidth="1"/>
    <col min="777" max="780" width="9.140625" customWidth="1"/>
    <col min="1025" max="1025" width="7.5703125" customWidth="1"/>
    <col min="1026" max="1026" width="26.7109375" customWidth="1"/>
    <col min="1027" max="1027" width="11.28515625" bestFit="1" customWidth="1"/>
    <col min="1028" max="1028" width="7.85546875" customWidth="1"/>
    <col min="1033" max="1036" width="9.140625" customWidth="1"/>
    <col min="1281" max="1281" width="7.5703125" customWidth="1"/>
    <col min="1282" max="1282" width="26.7109375" customWidth="1"/>
    <col min="1283" max="1283" width="11.28515625" bestFit="1" customWidth="1"/>
    <col min="1284" max="1284" width="7.85546875" customWidth="1"/>
    <col min="1289" max="1292" width="9.140625" customWidth="1"/>
    <col min="1537" max="1537" width="7.5703125" customWidth="1"/>
    <col min="1538" max="1538" width="26.7109375" customWidth="1"/>
    <col min="1539" max="1539" width="11.28515625" bestFit="1" customWidth="1"/>
    <col min="1540" max="1540" width="7.85546875" customWidth="1"/>
    <col min="1545" max="1548" width="9.140625" customWidth="1"/>
    <col min="1793" max="1793" width="7.5703125" customWidth="1"/>
    <col min="1794" max="1794" width="26.7109375" customWidth="1"/>
    <col min="1795" max="1795" width="11.28515625" bestFit="1" customWidth="1"/>
    <col min="1796" max="1796" width="7.85546875" customWidth="1"/>
    <col min="1801" max="1804" width="9.140625" customWidth="1"/>
    <col min="2049" max="2049" width="7.5703125" customWidth="1"/>
    <col min="2050" max="2050" width="26.7109375" customWidth="1"/>
    <col min="2051" max="2051" width="11.28515625" bestFit="1" customWidth="1"/>
    <col min="2052" max="2052" width="7.85546875" customWidth="1"/>
    <col min="2057" max="2060" width="9.140625" customWidth="1"/>
    <col min="2305" max="2305" width="7.5703125" customWidth="1"/>
    <col min="2306" max="2306" width="26.7109375" customWidth="1"/>
    <col min="2307" max="2307" width="11.28515625" bestFit="1" customWidth="1"/>
    <col min="2308" max="2308" width="7.85546875" customWidth="1"/>
    <col min="2313" max="2316" width="9.140625" customWidth="1"/>
    <col min="2561" max="2561" width="7.5703125" customWidth="1"/>
    <col min="2562" max="2562" width="26.7109375" customWidth="1"/>
    <col min="2563" max="2563" width="11.28515625" bestFit="1" customWidth="1"/>
    <col min="2564" max="2564" width="7.85546875" customWidth="1"/>
    <col min="2569" max="2572" width="9.140625" customWidth="1"/>
    <col min="2817" max="2817" width="7.5703125" customWidth="1"/>
    <col min="2818" max="2818" width="26.7109375" customWidth="1"/>
    <col min="2819" max="2819" width="11.28515625" bestFit="1" customWidth="1"/>
    <col min="2820" max="2820" width="7.85546875" customWidth="1"/>
    <col min="2825" max="2828" width="9.140625" customWidth="1"/>
    <col min="3073" max="3073" width="7.5703125" customWidth="1"/>
    <col min="3074" max="3074" width="26.7109375" customWidth="1"/>
    <col min="3075" max="3075" width="11.28515625" bestFit="1" customWidth="1"/>
    <col min="3076" max="3076" width="7.85546875" customWidth="1"/>
    <col min="3081" max="3084" width="9.140625" customWidth="1"/>
    <col min="3329" max="3329" width="7.5703125" customWidth="1"/>
    <col min="3330" max="3330" width="26.7109375" customWidth="1"/>
    <col min="3331" max="3331" width="11.28515625" bestFit="1" customWidth="1"/>
    <col min="3332" max="3332" width="7.85546875" customWidth="1"/>
    <col min="3337" max="3340" width="9.140625" customWidth="1"/>
    <col min="3585" max="3585" width="7.5703125" customWidth="1"/>
    <col min="3586" max="3586" width="26.7109375" customWidth="1"/>
    <col min="3587" max="3587" width="11.28515625" bestFit="1" customWidth="1"/>
    <col min="3588" max="3588" width="7.85546875" customWidth="1"/>
    <col min="3593" max="3596" width="9.140625" customWidth="1"/>
    <col min="3841" max="3841" width="7.5703125" customWidth="1"/>
    <col min="3842" max="3842" width="26.7109375" customWidth="1"/>
    <col min="3843" max="3843" width="11.28515625" bestFit="1" customWidth="1"/>
    <col min="3844" max="3844" width="7.85546875" customWidth="1"/>
    <col min="3849" max="3852" width="9.140625" customWidth="1"/>
    <col min="4097" max="4097" width="7.5703125" customWidth="1"/>
    <col min="4098" max="4098" width="26.7109375" customWidth="1"/>
    <col min="4099" max="4099" width="11.28515625" bestFit="1" customWidth="1"/>
    <col min="4100" max="4100" width="7.85546875" customWidth="1"/>
    <col min="4105" max="4108" width="9.140625" customWidth="1"/>
    <col min="4353" max="4353" width="7.5703125" customWidth="1"/>
    <col min="4354" max="4354" width="26.7109375" customWidth="1"/>
    <col min="4355" max="4355" width="11.28515625" bestFit="1" customWidth="1"/>
    <col min="4356" max="4356" width="7.85546875" customWidth="1"/>
    <col min="4361" max="4364" width="9.140625" customWidth="1"/>
    <col min="4609" max="4609" width="7.5703125" customWidth="1"/>
    <col min="4610" max="4610" width="26.7109375" customWidth="1"/>
    <col min="4611" max="4611" width="11.28515625" bestFit="1" customWidth="1"/>
    <col min="4612" max="4612" width="7.85546875" customWidth="1"/>
    <col min="4617" max="4620" width="9.140625" customWidth="1"/>
    <col min="4865" max="4865" width="7.5703125" customWidth="1"/>
    <col min="4866" max="4866" width="26.7109375" customWidth="1"/>
    <col min="4867" max="4867" width="11.28515625" bestFit="1" customWidth="1"/>
    <col min="4868" max="4868" width="7.85546875" customWidth="1"/>
    <col min="4873" max="4876" width="9.140625" customWidth="1"/>
    <col min="5121" max="5121" width="7.5703125" customWidth="1"/>
    <col min="5122" max="5122" width="26.7109375" customWidth="1"/>
    <col min="5123" max="5123" width="11.28515625" bestFit="1" customWidth="1"/>
    <col min="5124" max="5124" width="7.85546875" customWidth="1"/>
    <col min="5129" max="5132" width="9.140625" customWidth="1"/>
    <col min="5377" max="5377" width="7.5703125" customWidth="1"/>
    <col min="5378" max="5378" width="26.7109375" customWidth="1"/>
    <col min="5379" max="5379" width="11.28515625" bestFit="1" customWidth="1"/>
    <col min="5380" max="5380" width="7.85546875" customWidth="1"/>
    <col min="5385" max="5388" width="9.140625" customWidth="1"/>
    <col min="5633" max="5633" width="7.5703125" customWidth="1"/>
    <col min="5634" max="5634" width="26.7109375" customWidth="1"/>
    <col min="5635" max="5635" width="11.28515625" bestFit="1" customWidth="1"/>
    <col min="5636" max="5636" width="7.85546875" customWidth="1"/>
    <col min="5641" max="5644" width="9.140625" customWidth="1"/>
    <col min="5889" max="5889" width="7.5703125" customWidth="1"/>
    <col min="5890" max="5890" width="26.7109375" customWidth="1"/>
    <col min="5891" max="5891" width="11.28515625" bestFit="1" customWidth="1"/>
    <col min="5892" max="5892" width="7.85546875" customWidth="1"/>
    <col min="5897" max="5900" width="9.140625" customWidth="1"/>
    <col min="6145" max="6145" width="7.5703125" customWidth="1"/>
    <col min="6146" max="6146" width="26.7109375" customWidth="1"/>
    <col min="6147" max="6147" width="11.28515625" bestFit="1" customWidth="1"/>
    <col min="6148" max="6148" width="7.85546875" customWidth="1"/>
    <col min="6153" max="6156" width="9.140625" customWidth="1"/>
    <col min="6401" max="6401" width="7.5703125" customWidth="1"/>
    <col min="6402" max="6402" width="26.7109375" customWidth="1"/>
    <col min="6403" max="6403" width="11.28515625" bestFit="1" customWidth="1"/>
    <col min="6404" max="6404" width="7.85546875" customWidth="1"/>
    <col min="6409" max="6412" width="9.140625" customWidth="1"/>
    <col min="6657" max="6657" width="7.5703125" customWidth="1"/>
    <col min="6658" max="6658" width="26.7109375" customWidth="1"/>
    <col min="6659" max="6659" width="11.28515625" bestFit="1" customWidth="1"/>
    <col min="6660" max="6660" width="7.85546875" customWidth="1"/>
    <col min="6665" max="6668" width="9.140625" customWidth="1"/>
    <col min="6913" max="6913" width="7.5703125" customWidth="1"/>
    <col min="6914" max="6914" width="26.7109375" customWidth="1"/>
    <col min="6915" max="6915" width="11.28515625" bestFit="1" customWidth="1"/>
    <col min="6916" max="6916" width="7.85546875" customWidth="1"/>
    <col min="6921" max="6924" width="9.140625" customWidth="1"/>
    <col min="7169" max="7169" width="7.5703125" customWidth="1"/>
    <col min="7170" max="7170" width="26.7109375" customWidth="1"/>
    <col min="7171" max="7171" width="11.28515625" bestFit="1" customWidth="1"/>
    <col min="7172" max="7172" width="7.85546875" customWidth="1"/>
    <col min="7177" max="7180" width="9.140625" customWidth="1"/>
    <col min="7425" max="7425" width="7.5703125" customWidth="1"/>
    <col min="7426" max="7426" width="26.7109375" customWidth="1"/>
    <col min="7427" max="7427" width="11.28515625" bestFit="1" customWidth="1"/>
    <col min="7428" max="7428" width="7.85546875" customWidth="1"/>
    <col min="7433" max="7436" width="9.140625" customWidth="1"/>
    <col min="7681" max="7681" width="7.5703125" customWidth="1"/>
    <col min="7682" max="7682" width="26.7109375" customWidth="1"/>
    <col min="7683" max="7683" width="11.28515625" bestFit="1" customWidth="1"/>
    <col min="7684" max="7684" width="7.85546875" customWidth="1"/>
    <col min="7689" max="7692" width="9.140625" customWidth="1"/>
    <col min="7937" max="7937" width="7.5703125" customWidth="1"/>
    <col min="7938" max="7938" width="26.7109375" customWidth="1"/>
    <col min="7939" max="7939" width="11.28515625" bestFit="1" customWidth="1"/>
    <col min="7940" max="7940" width="7.85546875" customWidth="1"/>
    <col min="7945" max="7948" width="9.140625" customWidth="1"/>
    <col min="8193" max="8193" width="7.5703125" customWidth="1"/>
    <col min="8194" max="8194" width="26.7109375" customWidth="1"/>
    <col min="8195" max="8195" width="11.28515625" bestFit="1" customWidth="1"/>
    <col min="8196" max="8196" width="7.85546875" customWidth="1"/>
    <col min="8201" max="8204" width="9.140625" customWidth="1"/>
    <col min="8449" max="8449" width="7.5703125" customWidth="1"/>
    <col min="8450" max="8450" width="26.7109375" customWidth="1"/>
    <col min="8451" max="8451" width="11.28515625" bestFit="1" customWidth="1"/>
    <col min="8452" max="8452" width="7.85546875" customWidth="1"/>
    <col min="8457" max="8460" width="9.140625" customWidth="1"/>
    <col min="8705" max="8705" width="7.5703125" customWidth="1"/>
    <col min="8706" max="8706" width="26.7109375" customWidth="1"/>
    <col min="8707" max="8707" width="11.28515625" bestFit="1" customWidth="1"/>
    <col min="8708" max="8708" width="7.85546875" customWidth="1"/>
    <col min="8713" max="8716" width="9.140625" customWidth="1"/>
    <col min="8961" max="8961" width="7.5703125" customWidth="1"/>
    <col min="8962" max="8962" width="26.7109375" customWidth="1"/>
    <col min="8963" max="8963" width="11.28515625" bestFit="1" customWidth="1"/>
    <col min="8964" max="8964" width="7.85546875" customWidth="1"/>
    <col min="8969" max="8972" width="9.140625" customWidth="1"/>
    <col min="9217" max="9217" width="7.5703125" customWidth="1"/>
    <col min="9218" max="9218" width="26.7109375" customWidth="1"/>
    <col min="9219" max="9219" width="11.28515625" bestFit="1" customWidth="1"/>
    <col min="9220" max="9220" width="7.85546875" customWidth="1"/>
    <col min="9225" max="9228" width="9.140625" customWidth="1"/>
    <col min="9473" max="9473" width="7.5703125" customWidth="1"/>
    <col min="9474" max="9474" width="26.7109375" customWidth="1"/>
    <col min="9475" max="9475" width="11.28515625" bestFit="1" customWidth="1"/>
    <col min="9476" max="9476" width="7.85546875" customWidth="1"/>
    <col min="9481" max="9484" width="9.140625" customWidth="1"/>
    <col min="9729" max="9729" width="7.5703125" customWidth="1"/>
    <col min="9730" max="9730" width="26.7109375" customWidth="1"/>
    <col min="9731" max="9731" width="11.28515625" bestFit="1" customWidth="1"/>
    <col min="9732" max="9732" width="7.85546875" customWidth="1"/>
    <col min="9737" max="9740" width="9.140625" customWidth="1"/>
    <col min="9985" max="9985" width="7.5703125" customWidth="1"/>
    <col min="9986" max="9986" width="26.7109375" customWidth="1"/>
    <col min="9987" max="9987" width="11.28515625" bestFit="1" customWidth="1"/>
    <col min="9988" max="9988" width="7.85546875" customWidth="1"/>
    <col min="9993" max="9996" width="9.140625" customWidth="1"/>
    <col min="10241" max="10241" width="7.5703125" customWidth="1"/>
    <col min="10242" max="10242" width="26.7109375" customWidth="1"/>
    <col min="10243" max="10243" width="11.28515625" bestFit="1" customWidth="1"/>
    <col min="10244" max="10244" width="7.85546875" customWidth="1"/>
    <col min="10249" max="10252" width="9.140625" customWidth="1"/>
    <col min="10497" max="10497" width="7.5703125" customWidth="1"/>
    <col min="10498" max="10498" width="26.7109375" customWidth="1"/>
    <col min="10499" max="10499" width="11.28515625" bestFit="1" customWidth="1"/>
    <col min="10500" max="10500" width="7.85546875" customWidth="1"/>
    <col min="10505" max="10508" width="9.140625" customWidth="1"/>
    <col min="10753" max="10753" width="7.5703125" customWidth="1"/>
    <col min="10754" max="10754" width="26.7109375" customWidth="1"/>
    <col min="10755" max="10755" width="11.28515625" bestFit="1" customWidth="1"/>
    <col min="10756" max="10756" width="7.85546875" customWidth="1"/>
    <col min="10761" max="10764" width="9.140625" customWidth="1"/>
    <col min="11009" max="11009" width="7.5703125" customWidth="1"/>
    <col min="11010" max="11010" width="26.7109375" customWidth="1"/>
    <col min="11011" max="11011" width="11.28515625" bestFit="1" customWidth="1"/>
    <col min="11012" max="11012" width="7.85546875" customWidth="1"/>
    <col min="11017" max="11020" width="9.140625" customWidth="1"/>
    <col min="11265" max="11265" width="7.5703125" customWidth="1"/>
    <col min="11266" max="11266" width="26.7109375" customWidth="1"/>
    <col min="11267" max="11267" width="11.28515625" bestFit="1" customWidth="1"/>
    <col min="11268" max="11268" width="7.85546875" customWidth="1"/>
    <col min="11273" max="11276" width="9.140625" customWidth="1"/>
    <col min="11521" max="11521" width="7.5703125" customWidth="1"/>
    <col min="11522" max="11522" width="26.7109375" customWidth="1"/>
    <col min="11523" max="11523" width="11.28515625" bestFit="1" customWidth="1"/>
    <col min="11524" max="11524" width="7.85546875" customWidth="1"/>
    <col min="11529" max="11532" width="9.140625" customWidth="1"/>
    <col min="11777" max="11777" width="7.5703125" customWidth="1"/>
    <col min="11778" max="11778" width="26.7109375" customWidth="1"/>
    <col min="11779" max="11779" width="11.28515625" bestFit="1" customWidth="1"/>
    <col min="11780" max="11780" width="7.85546875" customWidth="1"/>
    <col min="11785" max="11788" width="9.140625" customWidth="1"/>
    <col min="12033" max="12033" width="7.5703125" customWidth="1"/>
    <col min="12034" max="12034" width="26.7109375" customWidth="1"/>
    <col min="12035" max="12035" width="11.28515625" bestFit="1" customWidth="1"/>
    <col min="12036" max="12036" width="7.85546875" customWidth="1"/>
    <col min="12041" max="12044" width="9.140625" customWidth="1"/>
    <col min="12289" max="12289" width="7.5703125" customWidth="1"/>
    <col min="12290" max="12290" width="26.7109375" customWidth="1"/>
    <col min="12291" max="12291" width="11.28515625" bestFit="1" customWidth="1"/>
    <col min="12292" max="12292" width="7.85546875" customWidth="1"/>
    <col min="12297" max="12300" width="9.140625" customWidth="1"/>
    <col min="12545" max="12545" width="7.5703125" customWidth="1"/>
    <col min="12546" max="12546" width="26.7109375" customWidth="1"/>
    <col min="12547" max="12547" width="11.28515625" bestFit="1" customWidth="1"/>
    <col min="12548" max="12548" width="7.85546875" customWidth="1"/>
    <col min="12553" max="12556" width="9.140625" customWidth="1"/>
    <col min="12801" max="12801" width="7.5703125" customWidth="1"/>
    <col min="12802" max="12802" width="26.7109375" customWidth="1"/>
    <col min="12803" max="12803" width="11.28515625" bestFit="1" customWidth="1"/>
    <col min="12804" max="12804" width="7.85546875" customWidth="1"/>
    <col min="12809" max="12812" width="9.140625" customWidth="1"/>
    <col min="13057" max="13057" width="7.5703125" customWidth="1"/>
    <col min="13058" max="13058" width="26.7109375" customWidth="1"/>
    <col min="13059" max="13059" width="11.28515625" bestFit="1" customWidth="1"/>
    <col min="13060" max="13060" width="7.85546875" customWidth="1"/>
    <col min="13065" max="13068" width="9.140625" customWidth="1"/>
    <col min="13313" max="13313" width="7.5703125" customWidth="1"/>
    <col min="13314" max="13314" width="26.7109375" customWidth="1"/>
    <col min="13315" max="13315" width="11.28515625" bestFit="1" customWidth="1"/>
    <col min="13316" max="13316" width="7.85546875" customWidth="1"/>
    <col min="13321" max="13324" width="9.140625" customWidth="1"/>
    <col min="13569" max="13569" width="7.5703125" customWidth="1"/>
    <col min="13570" max="13570" width="26.7109375" customWidth="1"/>
    <col min="13571" max="13571" width="11.28515625" bestFit="1" customWidth="1"/>
    <col min="13572" max="13572" width="7.85546875" customWidth="1"/>
    <col min="13577" max="13580" width="9.140625" customWidth="1"/>
    <col min="13825" max="13825" width="7.5703125" customWidth="1"/>
    <col min="13826" max="13826" width="26.7109375" customWidth="1"/>
    <col min="13827" max="13827" width="11.28515625" bestFit="1" customWidth="1"/>
    <col min="13828" max="13828" width="7.85546875" customWidth="1"/>
    <col min="13833" max="13836" width="9.140625" customWidth="1"/>
    <col min="14081" max="14081" width="7.5703125" customWidth="1"/>
    <col min="14082" max="14082" width="26.7109375" customWidth="1"/>
    <col min="14083" max="14083" width="11.28515625" bestFit="1" customWidth="1"/>
    <col min="14084" max="14084" width="7.85546875" customWidth="1"/>
    <col min="14089" max="14092" width="9.140625" customWidth="1"/>
    <col min="14337" max="14337" width="7.5703125" customWidth="1"/>
    <col min="14338" max="14338" width="26.7109375" customWidth="1"/>
    <col min="14339" max="14339" width="11.28515625" bestFit="1" customWidth="1"/>
    <col min="14340" max="14340" width="7.85546875" customWidth="1"/>
    <col min="14345" max="14348" width="9.140625" customWidth="1"/>
    <col min="14593" max="14593" width="7.5703125" customWidth="1"/>
    <col min="14594" max="14594" width="26.7109375" customWidth="1"/>
    <col min="14595" max="14595" width="11.28515625" bestFit="1" customWidth="1"/>
    <col min="14596" max="14596" width="7.85546875" customWidth="1"/>
    <col min="14601" max="14604" width="9.140625" customWidth="1"/>
    <col min="14849" max="14849" width="7.5703125" customWidth="1"/>
    <col min="14850" max="14850" width="26.7109375" customWidth="1"/>
    <col min="14851" max="14851" width="11.28515625" bestFit="1" customWidth="1"/>
    <col min="14852" max="14852" width="7.85546875" customWidth="1"/>
    <col min="14857" max="14860" width="9.140625" customWidth="1"/>
    <col min="15105" max="15105" width="7.5703125" customWidth="1"/>
    <col min="15106" max="15106" width="26.7109375" customWidth="1"/>
    <col min="15107" max="15107" width="11.28515625" bestFit="1" customWidth="1"/>
    <col min="15108" max="15108" width="7.85546875" customWidth="1"/>
    <col min="15113" max="15116" width="9.140625" customWidth="1"/>
    <col min="15361" max="15361" width="7.5703125" customWidth="1"/>
    <col min="15362" max="15362" width="26.7109375" customWidth="1"/>
    <col min="15363" max="15363" width="11.28515625" bestFit="1" customWidth="1"/>
    <col min="15364" max="15364" width="7.85546875" customWidth="1"/>
    <col min="15369" max="15372" width="9.140625" customWidth="1"/>
    <col min="15617" max="15617" width="7.5703125" customWidth="1"/>
    <col min="15618" max="15618" width="26.7109375" customWidth="1"/>
    <col min="15619" max="15619" width="11.28515625" bestFit="1" customWidth="1"/>
    <col min="15620" max="15620" width="7.85546875" customWidth="1"/>
    <col min="15625" max="15628" width="9.140625" customWidth="1"/>
    <col min="15873" max="15873" width="7.5703125" customWidth="1"/>
    <col min="15874" max="15874" width="26.7109375" customWidth="1"/>
    <col min="15875" max="15875" width="11.28515625" bestFit="1" customWidth="1"/>
    <col min="15876" max="15876" width="7.85546875" customWidth="1"/>
    <col min="15881" max="15884" width="9.140625" customWidth="1"/>
    <col min="16129" max="16129" width="7.5703125" customWidth="1"/>
    <col min="16130" max="16130" width="26.7109375" customWidth="1"/>
    <col min="16131" max="16131" width="11.28515625" bestFit="1" customWidth="1"/>
    <col min="16132" max="16132" width="7.85546875" customWidth="1"/>
    <col min="16137" max="16140" width="9.140625" customWidth="1"/>
  </cols>
  <sheetData>
    <row r="1" spans="1:14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14">
      <c r="A2" s="296"/>
      <c r="B2" s="297" t="s">
        <v>166</v>
      </c>
      <c r="C2" s="679">
        <v>7041357</v>
      </c>
      <c r="D2" s="680"/>
      <c r="E2" s="299"/>
      <c r="F2" s="299"/>
      <c r="G2" s="300"/>
    </row>
    <row r="3" spans="1:14">
      <c r="A3" s="296"/>
      <c r="B3" s="297" t="s">
        <v>168</v>
      </c>
      <c r="C3" s="403">
        <v>43465</v>
      </c>
      <c r="D3" s="299"/>
      <c r="E3" s="299"/>
      <c r="F3" s="299"/>
      <c r="G3" s="300"/>
    </row>
    <row r="4" spans="1:14" ht="14.25">
      <c r="A4" s="296"/>
      <c r="B4" s="297" t="s">
        <v>167</v>
      </c>
      <c r="C4" s="301" t="s">
        <v>198</v>
      </c>
      <c r="D4" s="302"/>
      <c r="E4" s="302"/>
      <c r="F4" s="302"/>
      <c r="G4" s="303"/>
    </row>
    <row r="5" spans="1:14">
      <c r="L5" s="402" t="s">
        <v>1838</v>
      </c>
    </row>
    <row r="6" spans="1:14" ht="33.75" customHeight="1">
      <c r="A6" s="681" t="s">
        <v>163</v>
      </c>
      <c r="B6" s="681" t="s">
        <v>54</v>
      </c>
      <c r="C6" s="683" t="s">
        <v>193</v>
      </c>
      <c r="D6" s="684"/>
      <c r="E6" s="685" t="s">
        <v>194</v>
      </c>
      <c r="F6" s="685"/>
      <c r="G6" s="685" t="s">
        <v>197</v>
      </c>
      <c r="H6" s="685"/>
      <c r="I6" s="685" t="s">
        <v>195</v>
      </c>
      <c r="J6" s="685"/>
      <c r="K6" s="685" t="s">
        <v>196</v>
      </c>
      <c r="L6" s="685"/>
    </row>
    <row r="7" spans="1:14" ht="59.25" customHeight="1" thickBot="1">
      <c r="A7" s="682"/>
      <c r="B7" s="682"/>
      <c r="C7" s="101" t="s">
        <v>1</v>
      </c>
      <c r="D7" s="102" t="s">
        <v>0</v>
      </c>
      <c r="E7" s="242" t="s">
        <v>324</v>
      </c>
      <c r="F7" s="242" t="s">
        <v>1837</v>
      </c>
      <c r="G7" s="242" t="s">
        <v>324</v>
      </c>
      <c r="H7" s="242" t="s">
        <v>1837</v>
      </c>
      <c r="I7" s="242" t="s">
        <v>324</v>
      </c>
      <c r="J7" s="242" t="s">
        <v>1837</v>
      </c>
      <c r="K7" s="242" t="s">
        <v>324</v>
      </c>
      <c r="L7" s="242" t="s">
        <v>1837</v>
      </c>
      <c r="M7" s="343" t="s">
        <v>1836</v>
      </c>
      <c r="N7" s="343" t="s">
        <v>1835</v>
      </c>
    </row>
    <row r="8" spans="1:14" ht="13.5" thickTop="1">
      <c r="A8" s="401"/>
      <c r="B8" s="686" t="s">
        <v>1834</v>
      </c>
      <c r="C8" s="155" t="s">
        <v>2</v>
      </c>
      <c r="D8" s="395">
        <v>73</v>
      </c>
      <c r="E8" s="398">
        <v>592</v>
      </c>
      <c r="F8" s="398">
        <v>578</v>
      </c>
      <c r="G8" s="398">
        <v>18528</v>
      </c>
      <c r="H8" s="398">
        <v>18840</v>
      </c>
      <c r="I8" s="374">
        <f t="shared" ref="I8:I31" si="0">G8/E8</f>
        <v>31.297297297297298</v>
      </c>
      <c r="J8" s="374">
        <f t="shared" ref="J8:J31" si="1">H8/F8</f>
        <v>32.595155709342563</v>
      </c>
      <c r="K8" s="374">
        <f t="shared" ref="K8:K31" si="2">G8/(365*D8)*100</f>
        <v>69.536498404954031</v>
      </c>
      <c r="L8" s="374">
        <f t="shared" ref="L8:L31" si="3">H8/(365*D8)*100</f>
        <v>70.707449802964902</v>
      </c>
      <c r="M8" s="400">
        <f t="shared" ref="M8:M31" si="4">F8/E8</f>
        <v>0.97635135135135132</v>
      </c>
      <c r="N8" s="400">
        <f t="shared" ref="N8:N31" si="5">H8/G8</f>
        <v>1.016839378238342</v>
      </c>
    </row>
    <row r="9" spans="1:14">
      <c r="A9" s="397">
        <v>331</v>
      </c>
      <c r="B9" s="687"/>
      <c r="C9" s="156" t="s">
        <v>4</v>
      </c>
      <c r="D9" s="384">
        <v>8</v>
      </c>
      <c r="E9" s="382">
        <v>196</v>
      </c>
      <c r="F9" s="382">
        <v>188</v>
      </c>
      <c r="G9" s="382">
        <v>2303</v>
      </c>
      <c r="H9" s="382">
        <v>2233</v>
      </c>
      <c r="I9" s="380">
        <f t="shared" si="0"/>
        <v>11.75</v>
      </c>
      <c r="J9" s="380">
        <f t="shared" si="1"/>
        <v>11.877659574468085</v>
      </c>
      <c r="K9" s="380">
        <f t="shared" si="2"/>
        <v>78.86986301369862</v>
      </c>
      <c r="L9" s="374">
        <f t="shared" si="3"/>
        <v>76.472602739726028</v>
      </c>
      <c r="M9" s="373">
        <f t="shared" si="4"/>
        <v>0.95918367346938771</v>
      </c>
      <c r="N9" s="373">
        <f t="shared" si="5"/>
        <v>0.96960486322188455</v>
      </c>
    </row>
    <row r="10" spans="1:14">
      <c r="A10" s="399">
        <v>332</v>
      </c>
      <c r="B10" s="687"/>
      <c r="C10" s="156" t="s">
        <v>5</v>
      </c>
      <c r="D10" s="384">
        <v>30</v>
      </c>
      <c r="E10" s="382">
        <v>387</v>
      </c>
      <c r="F10" s="382">
        <v>364</v>
      </c>
      <c r="G10" s="382">
        <v>8056</v>
      </c>
      <c r="H10" s="382">
        <v>6606</v>
      </c>
      <c r="I10" s="380">
        <f t="shared" si="0"/>
        <v>20.816537467700257</v>
      </c>
      <c r="J10" s="380">
        <f t="shared" si="1"/>
        <v>18.14835164835165</v>
      </c>
      <c r="K10" s="380">
        <f t="shared" si="2"/>
        <v>73.570776255707756</v>
      </c>
      <c r="L10" s="374">
        <f t="shared" si="3"/>
        <v>60.328767123287676</v>
      </c>
      <c r="M10" s="373">
        <f t="shared" si="4"/>
        <v>0.94056847545219635</v>
      </c>
      <c r="N10" s="373">
        <f t="shared" si="5"/>
        <v>0.82000993048659387</v>
      </c>
    </row>
    <row r="11" spans="1:14" ht="13.5" thickBot="1">
      <c r="A11" s="396">
        <v>333</v>
      </c>
      <c r="B11" s="688"/>
      <c r="C11" s="157" t="s">
        <v>7</v>
      </c>
      <c r="D11" s="383">
        <v>35</v>
      </c>
      <c r="E11" s="378">
        <v>592</v>
      </c>
      <c r="F11" s="378">
        <v>578</v>
      </c>
      <c r="G11" s="392">
        <v>8169</v>
      </c>
      <c r="H11" s="392">
        <v>10001</v>
      </c>
      <c r="I11" s="390">
        <f t="shared" si="0"/>
        <v>13.798986486486486</v>
      </c>
      <c r="J11" s="391">
        <f t="shared" si="1"/>
        <v>17.302768166089965</v>
      </c>
      <c r="K11" s="390">
        <f t="shared" si="2"/>
        <v>63.945205479452049</v>
      </c>
      <c r="L11" s="374">
        <f t="shared" si="3"/>
        <v>78.285714285714278</v>
      </c>
      <c r="M11" s="373">
        <f t="shared" si="4"/>
        <v>0.97635135135135132</v>
      </c>
      <c r="N11" s="373">
        <f t="shared" si="5"/>
        <v>1.2242624556249235</v>
      </c>
    </row>
    <row r="12" spans="1:14" ht="13.5" thickTop="1">
      <c r="A12" s="397">
        <v>159</v>
      </c>
      <c r="B12" s="689" t="s">
        <v>1833</v>
      </c>
      <c r="C12" s="158" t="s">
        <v>2</v>
      </c>
      <c r="D12" s="395">
        <v>27</v>
      </c>
      <c r="E12" s="398">
        <v>133</v>
      </c>
      <c r="F12" s="398">
        <v>126</v>
      </c>
      <c r="G12" s="387">
        <v>4909</v>
      </c>
      <c r="H12" s="387">
        <v>6145</v>
      </c>
      <c r="I12" s="386">
        <f t="shared" si="0"/>
        <v>36.909774436090224</v>
      </c>
      <c r="J12" s="386">
        <f t="shared" si="1"/>
        <v>48.769841269841272</v>
      </c>
      <c r="K12" s="374">
        <f t="shared" si="2"/>
        <v>49.812278031456117</v>
      </c>
      <c r="L12" s="374">
        <f t="shared" si="3"/>
        <v>62.354134956874688</v>
      </c>
      <c r="M12" s="373">
        <f t="shared" si="4"/>
        <v>0.94736842105263153</v>
      </c>
      <c r="N12" s="373">
        <f t="shared" si="5"/>
        <v>1.2517824404155633</v>
      </c>
    </row>
    <row r="13" spans="1:14">
      <c r="A13" s="397"/>
      <c r="B13" s="687"/>
      <c r="C13" s="156" t="s">
        <v>4</v>
      </c>
      <c r="D13" s="384">
        <v>1</v>
      </c>
      <c r="E13" s="382">
        <v>17</v>
      </c>
      <c r="F13" s="382">
        <v>24</v>
      </c>
      <c r="G13" s="382">
        <v>59</v>
      </c>
      <c r="H13" s="382">
        <v>93</v>
      </c>
      <c r="I13" s="380">
        <f t="shared" si="0"/>
        <v>3.4705882352941178</v>
      </c>
      <c r="J13" s="380">
        <f t="shared" si="1"/>
        <v>3.875</v>
      </c>
      <c r="K13" s="380">
        <f t="shared" si="2"/>
        <v>16.164383561643834</v>
      </c>
      <c r="L13" s="374">
        <f t="shared" si="3"/>
        <v>25.479452054794521</v>
      </c>
      <c r="M13" s="373">
        <f t="shared" si="4"/>
        <v>1.411764705882353</v>
      </c>
      <c r="N13" s="373">
        <f t="shared" si="5"/>
        <v>1.576271186440678</v>
      </c>
    </row>
    <row r="14" spans="1:14">
      <c r="A14" s="397"/>
      <c r="B14" s="687"/>
      <c r="C14" s="156" t="s">
        <v>5</v>
      </c>
      <c r="D14" s="383">
        <v>10</v>
      </c>
      <c r="E14" s="382">
        <v>35</v>
      </c>
      <c r="F14" s="382">
        <v>40</v>
      </c>
      <c r="G14" s="382">
        <v>168</v>
      </c>
      <c r="H14" s="382">
        <v>240</v>
      </c>
      <c r="I14" s="380">
        <f t="shared" si="0"/>
        <v>4.8</v>
      </c>
      <c r="J14" s="380">
        <f t="shared" si="1"/>
        <v>6</v>
      </c>
      <c r="K14" s="380">
        <f t="shared" si="2"/>
        <v>4.602739726027397</v>
      </c>
      <c r="L14" s="374">
        <f t="shared" si="3"/>
        <v>6.5753424657534243</v>
      </c>
      <c r="M14" s="373">
        <f t="shared" si="4"/>
        <v>1.1428571428571428</v>
      </c>
      <c r="N14" s="373">
        <f t="shared" si="5"/>
        <v>1.4285714285714286</v>
      </c>
    </row>
    <row r="15" spans="1:14" ht="13.5" thickBot="1">
      <c r="A15" s="396"/>
      <c r="B15" s="688"/>
      <c r="C15" s="157" t="s">
        <v>7</v>
      </c>
      <c r="D15" s="384">
        <v>16</v>
      </c>
      <c r="E15" s="378">
        <v>133</v>
      </c>
      <c r="F15" s="378">
        <v>126</v>
      </c>
      <c r="G15" s="392">
        <v>4682</v>
      </c>
      <c r="H15" s="392">
        <v>5812</v>
      </c>
      <c r="I15" s="390">
        <f t="shared" si="0"/>
        <v>35.203007518796994</v>
      </c>
      <c r="J15" s="391">
        <f t="shared" si="1"/>
        <v>46.126984126984127</v>
      </c>
      <c r="K15" s="390">
        <f t="shared" si="2"/>
        <v>80.171232876712324</v>
      </c>
      <c r="L15" s="374">
        <f t="shared" si="3"/>
        <v>99.520547945205479</v>
      </c>
      <c r="M15" s="373">
        <f t="shared" si="4"/>
        <v>0.94736842105263153</v>
      </c>
      <c r="N15" s="373">
        <f t="shared" si="5"/>
        <v>1.241349850491243</v>
      </c>
    </row>
    <row r="16" spans="1:14" ht="13.5" thickTop="1">
      <c r="A16" s="397">
        <v>140</v>
      </c>
      <c r="B16" s="689" t="s">
        <v>1832</v>
      </c>
      <c r="C16" s="158" t="s">
        <v>2</v>
      </c>
      <c r="D16" s="395">
        <v>20</v>
      </c>
      <c r="E16" s="398">
        <v>329</v>
      </c>
      <c r="F16" s="398">
        <v>313</v>
      </c>
      <c r="G16" s="387">
        <v>3518</v>
      </c>
      <c r="H16" s="387">
        <v>4038</v>
      </c>
      <c r="I16" s="386">
        <f t="shared" si="0"/>
        <v>10.693009118541033</v>
      </c>
      <c r="J16" s="386">
        <f t="shared" si="1"/>
        <v>12.900958466453675</v>
      </c>
      <c r="K16" s="374">
        <f t="shared" si="2"/>
        <v>48.19178082191781</v>
      </c>
      <c r="L16" s="374">
        <f t="shared" si="3"/>
        <v>55.31506849315069</v>
      </c>
      <c r="M16" s="373">
        <f t="shared" si="4"/>
        <v>0.95136778115501519</v>
      </c>
      <c r="N16" s="373">
        <f t="shared" si="5"/>
        <v>1.1478112563956793</v>
      </c>
    </row>
    <row r="17" spans="1:14">
      <c r="A17" s="397"/>
      <c r="B17" s="687"/>
      <c r="C17" s="156" t="s">
        <v>4</v>
      </c>
      <c r="D17" s="384">
        <v>1</v>
      </c>
      <c r="E17" s="382">
        <v>43</v>
      </c>
      <c r="F17" s="382">
        <v>63</v>
      </c>
      <c r="G17" s="382">
        <v>160</v>
      </c>
      <c r="H17" s="382">
        <v>291</v>
      </c>
      <c r="I17" s="380">
        <f t="shared" si="0"/>
        <v>3.7209302325581395</v>
      </c>
      <c r="J17" s="380">
        <f t="shared" si="1"/>
        <v>4.6190476190476186</v>
      </c>
      <c r="K17" s="380">
        <f t="shared" si="2"/>
        <v>43.835616438356162</v>
      </c>
      <c r="L17" s="374">
        <f t="shared" si="3"/>
        <v>79.726027397260268</v>
      </c>
      <c r="M17" s="373">
        <f t="shared" si="4"/>
        <v>1.4651162790697674</v>
      </c>
      <c r="N17" s="373">
        <f t="shared" si="5"/>
        <v>1.8187500000000001</v>
      </c>
    </row>
    <row r="18" spans="1:14">
      <c r="A18" s="397"/>
      <c r="B18" s="687"/>
      <c r="C18" s="156" t="s">
        <v>5</v>
      </c>
      <c r="D18" s="383">
        <v>7</v>
      </c>
      <c r="E18" s="382">
        <v>83</v>
      </c>
      <c r="F18" s="382">
        <v>99</v>
      </c>
      <c r="G18" s="382">
        <v>340</v>
      </c>
      <c r="H18" s="382">
        <v>497</v>
      </c>
      <c r="I18" s="380">
        <f t="shared" si="0"/>
        <v>4.096385542168675</v>
      </c>
      <c r="J18" s="380">
        <f t="shared" si="1"/>
        <v>5.0202020202020199</v>
      </c>
      <c r="K18" s="380">
        <f t="shared" si="2"/>
        <v>13.307240704500977</v>
      </c>
      <c r="L18" s="374">
        <f t="shared" si="3"/>
        <v>19.452054794520549</v>
      </c>
      <c r="M18" s="373">
        <f t="shared" si="4"/>
        <v>1.1927710843373494</v>
      </c>
      <c r="N18" s="373">
        <f t="shared" si="5"/>
        <v>1.4617647058823529</v>
      </c>
    </row>
    <row r="19" spans="1:14" ht="13.5" thickBot="1">
      <c r="A19" s="396"/>
      <c r="B19" s="688"/>
      <c r="C19" s="157" t="s">
        <v>7</v>
      </c>
      <c r="D19" s="384">
        <v>12</v>
      </c>
      <c r="E19" s="378">
        <v>329</v>
      </c>
      <c r="F19" s="378">
        <v>313</v>
      </c>
      <c r="G19" s="392">
        <v>3018</v>
      </c>
      <c r="H19" s="392">
        <v>3250</v>
      </c>
      <c r="I19" s="390">
        <f t="shared" si="0"/>
        <v>9.1732522796352587</v>
      </c>
      <c r="J19" s="391">
        <f t="shared" si="1"/>
        <v>10.383386581469649</v>
      </c>
      <c r="K19" s="390">
        <f t="shared" si="2"/>
        <v>68.904109589041099</v>
      </c>
      <c r="L19" s="374">
        <f t="shared" si="3"/>
        <v>74.200913242009136</v>
      </c>
      <c r="M19" s="373">
        <f t="shared" si="4"/>
        <v>0.95136778115501519</v>
      </c>
      <c r="N19" s="373">
        <f t="shared" si="5"/>
        <v>1.0768721007289597</v>
      </c>
    </row>
    <row r="20" spans="1:14" ht="13.5" thickTop="1">
      <c r="A20" s="238"/>
      <c r="B20" s="98"/>
      <c r="C20" s="158" t="s">
        <v>2</v>
      </c>
      <c r="D20" s="395"/>
      <c r="E20" s="382"/>
      <c r="F20" s="382"/>
      <c r="G20" s="381"/>
      <c r="H20" s="381"/>
      <c r="I20" s="393" t="e">
        <f t="shared" si="0"/>
        <v>#DIV/0!</v>
      </c>
      <c r="J20" s="393" t="e">
        <f t="shared" si="1"/>
        <v>#DIV/0!</v>
      </c>
      <c r="K20" s="380" t="e">
        <f t="shared" si="2"/>
        <v>#DIV/0!</v>
      </c>
      <c r="L20" s="374" t="e">
        <f t="shared" si="3"/>
        <v>#DIV/0!</v>
      </c>
      <c r="M20" s="373" t="e">
        <f t="shared" si="4"/>
        <v>#DIV/0!</v>
      </c>
      <c r="N20" s="373" t="e">
        <f t="shared" si="5"/>
        <v>#DIV/0!</v>
      </c>
    </row>
    <row r="21" spans="1:14">
      <c r="A21" s="238"/>
      <c r="B21" s="98"/>
      <c r="C21" s="156" t="s">
        <v>4</v>
      </c>
      <c r="D21" s="384"/>
      <c r="E21" s="382"/>
      <c r="F21" s="382"/>
      <c r="G21" s="382"/>
      <c r="H21" s="382"/>
      <c r="I21" s="380" t="e">
        <f t="shared" si="0"/>
        <v>#DIV/0!</v>
      </c>
      <c r="J21" s="380" t="e">
        <f t="shared" si="1"/>
        <v>#DIV/0!</v>
      </c>
      <c r="K21" s="380" t="e">
        <f t="shared" si="2"/>
        <v>#DIV/0!</v>
      </c>
      <c r="L21" s="374" t="e">
        <f t="shared" si="3"/>
        <v>#DIV/0!</v>
      </c>
      <c r="M21" s="373" t="e">
        <f t="shared" si="4"/>
        <v>#DIV/0!</v>
      </c>
      <c r="N21" s="373" t="e">
        <f t="shared" si="5"/>
        <v>#DIV/0!</v>
      </c>
    </row>
    <row r="22" spans="1:14">
      <c r="A22" s="238"/>
      <c r="B22" s="98"/>
      <c r="C22" s="156" t="s">
        <v>5</v>
      </c>
      <c r="D22" s="383"/>
      <c r="E22" s="382"/>
      <c r="F22" s="382"/>
      <c r="G22" s="382"/>
      <c r="H22" s="382"/>
      <c r="I22" s="380" t="e">
        <f t="shared" si="0"/>
        <v>#DIV/0!</v>
      </c>
      <c r="J22" s="380" t="e">
        <f t="shared" si="1"/>
        <v>#DIV/0!</v>
      </c>
      <c r="K22" s="380" t="e">
        <f t="shared" si="2"/>
        <v>#DIV/0!</v>
      </c>
      <c r="L22" s="374" t="e">
        <f t="shared" si="3"/>
        <v>#DIV/0!</v>
      </c>
      <c r="M22" s="373" t="e">
        <f t="shared" si="4"/>
        <v>#DIV/0!</v>
      </c>
      <c r="N22" s="373" t="e">
        <f t="shared" si="5"/>
        <v>#DIV/0!</v>
      </c>
    </row>
    <row r="23" spans="1:14" ht="13.5" thickBot="1">
      <c r="A23" s="239"/>
      <c r="B23" s="99"/>
      <c r="C23" s="157" t="s">
        <v>7</v>
      </c>
      <c r="D23" s="384"/>
      <c r="E23" s="378"/>
      <c r="F23" s="378"/>
      <c r="G23" s="392"/>
      <c r="H23" s="392"/>
      <c r="I23" s="390" t="e">
        <f t="shared" si="0"/>
        <v>#DIV/0!</v>
      </c>
      <c r="J23" s="391" t="e">
        <f t="shared" si="1"/>
        <v>#DIV/0!</v>
      </c>
      <c r="K23" s="390" t="e">
        <f t="shared" si="2"/>
        <v>#DIV/0!</v>
      </c>
      <c r="L23" s="374" t="e">
        <f t="shared" si="3"/>
        <v>#DIV/0!</v>
      </c>
      <c r="M23" s="373" t="e">
        <f t="shared" si="4"/>
        <v>#DIV/0!</v>
      </c>
      <c r="N23" s="373" t="e">
        <f t="shared" si="5"/>
        <v>#DIV/0!</v>
      </c>
    </row>
    <row r="24" spans="1:14" ht="13.5" thickTop="1">
      <c r="A24" s="240"/>
      <c r="B24" s="100"/>
      <c r="C24" s="159" t="s">
        <v>2</v>
      </c>
      <c r="D24" s="395"/>
      <c r="E24" s="394"/>
      <c r="F24" s="394"/>
      <c r="G24" s="381"/>
      <c r="H24" s="381"/>
      <c r="I24" s="393" t="e">
        <f t="shared" si="0"/>
        <v>#DIV/0!</v>
      </c>
      <c r="J24" s="393" t="e">
        <f t="shared" si="1"/>
        <v>#DIV/0!</v>
      </c>
      <c r="K24" s="380" t="e">
        <f t="shared" si="2"/>
        <v>#DIV/0!</v>
      </c>
      <c r="L24" s="374" t="e">
        <f t="shared" si="3"/>
        <v>#DIV/0!</v>
      </c>
      <c r="M24" s="373" t="e">
        <f t="shared" si="4"/>
        <v>#DIV/0!</v>
      </c>
      <c r="N24" s="373" t="e">
        <f t="shared" si="5"/>
        <v>#DIV/0!</v>
      </c>
    </row>
    <row r="25" spans="1:14">
      <c r="A25" s="238"/>
      <c r="B25" s="98"/>
      <c r="C25" s="156" t="s">
        <v>4</v>
      </c>
      <c r="D25" s="384"/>
      <c r="E25" s="382"/>
      <c r="F25" s="382"/>
      <c r="G25" s="382"/>
      <c r="H25" s="382"/>
      <c r="I25" s="380" t="e">
        <f t="shared" si="0"/>
        <v>#DIV/0!</v>
      </c>
      <c r="J25" s="380" t="e">
        <f t="shared" si="1"/>
        <v>#DIV/0!</v>
      </c>
      <c r="K25" s="380" t="e">
        <f t="shared" si="2"/>
        <v>#DIV/0!</v>
      </c>
      <c r="L25" s="374" t="e">
        <f t="shared" si="3"/>
        <v>#DIV/0!</v>
      </c>
      <c r="M25" s="373" t="e">
        <f t="shared" si="4"/>
        <v>#DIV/0!</v>
      </c>
      <c r="N25" s="373" t="e">
        <f t="shared" si="5"/>
        <v>#DIV/0!</v>
      </c>
    </row>
    <row r="26" spans="1:14">
      <c r="A26" s="238"/>
      <c r="B26" s="98"/>
      <c r="C26" s="156" t="s">
        <v>5</v>
      </c>
      <c r="D26" s="383"/>
      <c r="E26" s="382"/>
      <c r="F26" s="382"/>
      <c r="G26" s="382"/>
      <c r="H26" s="382"/>
      <c r="I26" s="380" t="e">
        <f t="shared" si="0"/>
        <v>#DIV/0!</v>
      </c>
      <c r="J26" s="380" t="e">
        <f t="shared" si="1"/>
        <v>#DIV/0!</v>
      </c>
      <c r="K26" s="380" t="e">
        <f t="shared" si="2"/>
        <v>#DIV/0!</v>
      </c>
      <c r="L26" s="374" t="e">
        <f t="shared" si="3"/>
        <v>#DIV/0!</v>
      </c>
      <c r="M26" s="373" t="e">
        <f t="shared" si="4"/>
        <v>#DIV/0!</v>
      </c>
      <c r="N26" s="373" t="e">
        <f t="shared" si="5"/>
        <v>#DIV/0!</v>
      </c>
    </row>
    <row r="27" spans="1:14" ht="13.5" thickBot="1">
      <c r="A27" s="239"/>
      <c r="B27" s="99"/>
      <c r="C27" s="157" t="s">
        <v>7</v>
      </c>
      <c r="D27" s="389"/>
      <c r="E27" s="378"/>
      <c r="F27" s="378"/>
      <c r="G27" s="392"/>
      <c r="H27" s="392"/>
      <c r="I27" s="390" t="e">
        <f t="shared" si="0"/>
        <v>#DIV/0!</v>
      </c>
      <c r="J27" s="391" t="e">
        <f t="shared" si="1"/>
        <v>#DIV/0!</v>
      </c>
      <c r="K27" s="390" t="e">
        <f t="shared" si="2"/>
        <v>#DIV/0!</v>
      </c>
      <c r="L27" s="374" t="e">
        <f t="shared" si="3"/>
        <v>#DIV/0!</v>
      </c>
      <c r="M27" s="373" t="e">
        <f t="shared" si="4"/>
        <v>#DIV/0!</v>
      </c>
      <c r="N27" s="373" t="e">
        <f t="shared" si="5"/>
        <v>#DIV/0!</v>
      </c>
    </row>
    <row r="28" spans="1:14" ht="13.5" thickTop="1">
      <c r="A28" s="673" t="s">
        <v>3</v>
      </c>
      <c r="B28" s="674"/>
      <c r="C28" s="155" t="s">
        <v>2</v>
      </c>
      <c r="D28" s="389">
        <v>120</v>
      </c>
      <c r="E28" s="388">
        <v>1054</v>
      </c>
      <c r="F28" s="388">
        <v>1017</v>
      </c>
      <c r="G28" s="387">
        <v>26955</v>
      </c>
      <c r="H28" s="387">
        <v>29023</v>
      </c>
      <c r="I28" s="386">
        <f t="shared" si="0"/>
        <v>25.574003795066414</v>
      </c>
      <c r="J28" s="386">
        <f t="shared" si="1"/>
        <v>28.537856440511309</v>
      </c>
      <c r="K28" s="374">
        <f t="shared" si="2"/>
        <v>61.541095890410958</v>
      </c>
      <c r="L28" s="374">
        <f t="shared" si="3"/>
        <v>66.262557077625573</v>
      </c>
      <c r="M28" s="385">
        <f t="shared" si="4"/>
        <v>0.96489563567362424</v>
      </c>
      <c r="N28" s="385">
        <f t="shared" si="5"/>
        <v>1.0767204600259692</v>
      </c>
    </row>
    <row r="29" spans="1:14">
      <c r="A29" s="675"/>
      <c r="B29" s="676"/>
      <c r="C29" s="156" t="s">
        <v>4</v>
      </c>
      <c r="D29" s="384">
        <v>10</v>
      </c>
      <c r="E29" s="382">
        <v>256</v>
      </c>
      <c r="F29" s="382">
        <v>275</v>
      </c>
      <c r="G29" s="381">
        <v>2522</v>
      </c>
      <c r="H29" s="381">
        <v>2617</v>
      </c>
      <c r="I29" s="380">
        <f t="shared" si="0"/>
        <v>9.8515625</v>
      </c>
      <c r="J29" s="380">
        <f t="shared" si="1"/>
        <v>9.5163636363636357</v>
      </c>
      <c r="K29" s="380">
        <f t="shared" si="2"/>
        <v>69.095890410958901</v>
      </c>
      <c r="L29" s="374">
        <f t="shared" si="3"/>
        <v>71.698630136986296</v>
      </c>
      <c r="M29" s="373">
        <f t="shared" si="4"/>
        <v>1.07421875</v>
      </c>
      <c r="N29" s="373">
        <f t="shared" si="5"/>
        <v>1.0376685170499604</v>
      </c>
    </row>
    <row r="30" spans="1:14">
      <c r="A30" s="675"/>
      <c r="B30" s="676"/>
      <c r="C30" s="156" t="s">
        <v>5</v>
      </c>
      <c r="D30" s="383">
        <v>47</v>
      </c>
      <c r="E30" s="382">
        <v>505</v>
      </c>
      <c r="F30" s="382">
        <v>503</v>
      </c>
      <c r="G30" s="381">
        <v>8564</v>
      </c>
      <c r="H30" s="381">
        <v>7343</v>
      </c>
      <c r="I30" s="380">
        <f t="shared" si="0"/>
        <v>16.958415841584159</v>
      </c>
      <c r="J30" s="380">
        <f t="shared" si="1"/>
        <v>14.598409542743539</v>
      </c>
      <c r="K30" s="380">
        <f t="shared" si="2"/>
        <v>49.921305741766247</v>
      </c>
      <c r="L30" s="374">
        <f t="shared" si="3"/>
        <v>42.803847274846987</v>
      </c>
      <c r="M30" s="373">
        <f t="shared" si="4"/>
        <v>0.99603960396039604</v>
      </c>
      <c r="N30" s="373">
        <f t="shared" si="5"/>
        <v>0.85742643624474546</v>
      </c>
    </row>
    <row r="31" spans="1:14" ht="13.5" thickBot="1">
      <c r="A31" s="677"/>
      <c r="B31" s="678"/>
      <c r="C31" s="241" t="s">
        <v>7</v>
      </c>
      <c r="D31" s="379">
        <v>63</v>
      </c>
      <c r="E31" s="378">
        <v>1054</v>
      </c>
      <c r="F31" s="378">
        <v>1017</v>
      </c>
      <c r="G31" s="377">
        <v>15869</v>
      </c>
      <c r="H31" s="377">
        <v>19063</v>
      </c>
      <c r="I31" s="375">
        <f t="shared" si="0"/>
        <v>15.055977229601519</v>
      </c>
      <c r="J31" s="376">
        <f t="shared" si="1"/>
        <v>18.744346116027533</v>
      </c>
      <c r="K31" s="375">
        <f t="shared" si="2"/>
        <v>69.010654490106546</v>
      </c>
      <c r="L31" s="374">
        <f t="shared" si="3"/>
        <v>82.900630571863459</v>
      </c>
      <c r="M31" s="373">
        <f t="shared" si="4"/>
        <v>0.96489563567362424</v>
      </c>
      <c r="N31" s="373">
        <f t="shared" si="5"/>
        <v>1.2012729220492784</v>
      </c>
    </row>
    <row r="32" spans="1:14">
      <c r="H32" s="372"/>
    </row>
  </sheetData>
  <mergeCells count="12">
    <mergeCell ref="I6:J6"/>
    <mergeCell ref="K6:L6"/>
    <mergeCell ref="B8:B11"/>
    <mergeCell ref="B12:B15"/>
    <mergeCell ref="B16:B19"/>
    <mergeCell ref="E6:F6"/>
    <mergeCell ref="G6:H6"/>
    <mergeCell ref="A28:B31"/>
    <mergeCell ref="C2:D2"/>
    <mergeCell ref="A6:A7"/>
    <mergeCell ref="B6:B7"/>
    <mergeCell ref="C6:D6"/>
  </mergeCells>
  <pageMargins left="0.23622047244094491" right="0.23622047244094491" top="0.35433070866141736" bottom="0.35433070866141736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Q23" sqref="Q23"/>
    </sheetView>
  </sheetViews>
  <sheetFormatPr defaultRowHeight="12.75"/>
  <cols>
    <col min="1" max="1" width="7.5703125" customWidth="1"/>
    <col min="2" max="2" width="26.7109375" customWidth="1"/>
    <col min="3" max="3" width="11.28515625" bestFit="1" customWidth="1"/>
    <col min="9" max="12" width="9.140625" style="371" customWidth="1"/>
    <col min="257" max="257" width="7.5703125" customWidth="1"/>
    <col min="258" max="258" width="26.7109375" customWidth="1"/>
    <col min="259" max="259" width="11.28515625" bestFit="1" customWidth="1"/>
    <col min="265" max="268" width="9.140625" customWidth="1"/>
    <col min="513" max="513" width="7.5703125" customWidth="1"/>
    <col min="514" max="514" width="26.7109375" customWidth="1"/>
    <col min="515" max="515" width="11.28515625" bestFit="1" customWidth="1"/>
    <col min="521" max="524" width="9.140625" customWidth="1"/>
    <col min="769" max="769" width="7.5703125" customWidth="1"/>
    <col min="770" max="770" width="26.7109375" customWidth="1"/>
    <col min="771" max="771" width="11.28515625" bestFit="1" customWidth="1"/>
    <col min="777" max="780" width="9.140625" customWidth="1"/>
    <col min="1025" max="1025" width="7.5703125" customWidth="1"/>
    <col min="1026" max="1026" width="26.7109375" customWidth="1"/>
    <col min="1027" max="1027" width="11.28515625" bestFit="1" customWidth="1"/>
    <col min="1033" max="1036" width="9.140625" customWidth="1"/>
    <col min="1281" max="1281" width="7.5703125" customWidth="1"/>
    <col min="1282" max="1282" width="26.7109375" customWidth="1"/>
    <col min="1283" max="1283" width="11.28515625" bestFit="1" customWidth="1"/>
    <col min="1289" max="1292" width="9.140625" customWidth="1"/>
    <col min="1537" max="1537" width="7.5703125" customWidth="1"/>
    <col min="1538" max="1538" width="26.7109375" customWidth="1"/>
    <col min="1539" max="1539" width="11.28515625" bestFit="1" customWidth="1"/>
    <col min="1545" max="1548" width="9.140625" customWidth="1"/>
    <col min="1793" max="1793" width="7.5703125" customWidth="1"/>
    <col min="1794" max="1794" width="26.7109375" customWidth="1"/>
    <col min="1795" max="1795" width="11.28515625" bestFit="1" customWidth="1"/>
    <col min="1801" max="1804" width="9.140625" customWidth="1"/>
    <col min="2049" max="2049" width="7.5703125" customWidth="1"/>
    <col min="2050" max="2050" width="26.7109375" customWidth="1"/>
    <col min="2051" max="2051" width="11.28515625" bestFit="1" customWidth="1"/>
    <col min="2057" max="2060" width="9.140625" customWidth="1"/>
    <col min="2305" max="2305" width="7.5703125" customWidth="1"/>
    <col min="2306" max="2306" width="26.7109375" customWidth="1"/>
    <col min="2307" max="2307" width="11.28515625" bestFit="1" customWidth="1"/>
    <col min="2313" max="2316" width="9.140625" customWidth="1"/>
    <col min="2561" max="2561" width="7.5703125" customWidth="1"/>
    <col min="2562" max="2562" width="26.7109375" customWidth="1"/>
    <col min="2563" max="2563" width="11.28515625" bestFit="1" customWidth="1"/>
    <col min="2569" max="2572" width="9.140625" customWidth="1"/>
    <col min="2817" max="2817" width="7.5703125" customWidth="1"/>
    <col min="2818" max="2818" width="26.7109375" customWidth="1"/>
    <col min="2819" max="2819" width="11.28515625" bestFit="1" customWidth="1"/>
    <col min="2825" max="2828" width="9.140625" customWidth="1"/>
    <col min="3073" max="3073" width="7.5703125" customWidth="1"/>
    <col min="3074" max="3074" width="26.7109375" customWidth="1"/>
    <col min="3075" max="3075" width="11.28515625" bestFit="1" customWidth="1"/>
    <col min="3081" max="3084" width="9.140625" customWidth="1"/>
    <col min="3329" max="3329" width="7.5703125" customWidth="1"/>
    <col min="3330" max="3330" width="26.7109375" customWidth="1"/>
    <col min="3331" max="3331" width="11.28515625" bestFit="1" customWidth="1"/>
    <col min="3337" max="3340" width="9.140625" customWidth="1"/>
    <col min="3585" max="3585" width="7.5703125" customWidth="1"/>
    <col min="3586" max="3586" width="26.7109375" customWidth="1"/>
    <col min="3587" max="3587" width="11.28515625" bestFit="1" customWidth="1"/>
    <col min="3593" max="3596" width="9.140625" customWidth="1"/>
    <col min="3841" max="3841" width="7.5703125" customWidth="1"/>
    <col min="3842" max="3842" width="26.7109375" customWidth="1"/>
    <col min="3843" max="3843" width="11.28515625" bestFit="1" customWidth="1"/>
    <col min="3849" max="3852" width="9.140625" customWidth="1"/>
    <col min="4097" max="4097" width="7.5703125" customWidth="1"/>
    <col min="4098" max="4098" width="26.7109375" customWidth="1"/>
    <col min="4099" max="4099" width="11.28515625" bestFit="1" customWidth="1"/>
    <col min="4105" max="4108" width="9.140625" customWidth="1"/>
    <col min="4353" max="4353" width="7.5703125" customWidth="1"/>
    <col min="4354" max="4354" width="26.7109375" customWidth="1"/>
    <col min="4355" max="4355" width="11.28515625" bestFit="1" customWidth="1"/>
    <col min="4361" max="4364" width="9.140625" customWidth="1"/>
    <col min="4609" max="4609" width="7.5703125" customWidth="1"/>
    <col min="4610" max="4610" width="26.7109375" customWidth="1"/>
    <col min="4611" max="4611" width="11.28515625" bestFit="1" customWidth="1"/>
    <col min="4617" max="4620" width="9.140625" customWidth="1"/>
    <col min="4865" max="4865" width="7.5703125" customWidth="1"/>
    <col min="4866" max="4866" width="26.7109375" customWidth="1"/>
    <col min="4867" max="4867" width="11.28515625" bestFit="1" customWidth="1"/>
    <col min="4873" max="4876" width="9.140625" customWidth="1"/>
    <col min="5121" max="5121" width="7.5703125" customWidth="1"/>
    <col min="5122" max="5122" width="26.7109375" customWidth="1"/>
    <col min="5123" max="5123" width="11.28515625" bestFit="1" customWidth="1"/>
    <col min="5129" max="5132" width="9.140625" customWidth="1"/>
    <col min="5377" max="5377" width="7.5703125" customWidth="1"/>
    <col min="5378" max="5378" width="26.7109375" customWidth="1"/>
    <col min="5379" max="5379" width="11.28515625" bestFit="1" customWidth="1"/>
    <col min="5385" max="5388" width="9.140625" customWidth="1"/>
    <col min="5633" max="5633" width="7.5703125" customWidth="1"/>
    <col min="5634" max="5634" width="26.7109375" customWidth="1"/>
    <col min="5635" max="5635" width="11.28515625" bestFit="1" customWidth="1"/>
    <col min="5641" max="5644" width="9.140625" customWidth="1"/>
    <col min="5889" max="5889" width="7.5703125" customWidth="1"/>
    <col min="5890" max="5890" width="26.7109375" customWidth="1"/>
    <col min="5891" max="5891" width="11.28515625" bestFit="1" customWidth="1"/>
    <col min="5897" max="5900" width="9.140625" customWidth="1"/>
    <col min="6145" max="6145" width="7.5703125" customWidth="1"/>
    <col min="6146" max="6146" width="26.7109375" customWidth="1"/>
    <col min="6147" max="6147" width="11.28515625" bestFit="1" customWidth="1"/>
    <col min="6153" max="6156" width="9.140625" customWidth="1"/>
    <col min="6401" max="6401" width="7.5703125" customWidth="1"/>
    <col min="6402" max="6402" width="26.7109375" customWidth="1"/>
    <col min="6403" max="6403" width="11.28515625" bestFit="1" customWidth="1"/>
    <col min="6409" max="6412" width="9.140625" customWidth="1"/>
    <col min="6657" max="6657" width="7.5703125" customWidth="1"/>
    <col min="6658" max="6658" width="26.7109375" customWidth="1"/>
    <col min="6659" max="6659" width="11.28515625" bestFit="1" customWidth="1"/>
    <col min="6665" max="6668" width="9.140625" customWidth="1"/>
    <col min="6913" max="6913" width="7.5703125" customWidth="1"/>
    <col min="6914" max="6914" width="26.7109375" customWidth="1"/>
    <col min="6915" max="6915" width="11.28515625" bestFit="1" customWidth="1"/>
    <col min="6921" max="6924" width="9.140625" customWidth="1"/>
    <col min="7169" max="7169" width="7.5703125" customWidth="1"/>
    <col min="7170" max="7170" width="26.7109375" customWidth="1"/>
    <col min="7171" max="7171" width="11.28515625" bestFit="1" customWidth="1"/>
    <col min="7177" max="7180" width="9.140625" customWidth="1"/>
    <col min="7425" max="7425" width="7.5703125" customWidth="1"/>
    <col min="7426" max="7426" width="26.7109375" customWidth="1"/>
    <col min="7427" max="7427" width="11.28515625" bestFit="1" customWidth="1"/>
    <col min="7433" max="7436" width="9.140625" customWidth="1"/>
    <col min="7681" max="7681" width="7.5703125" customWidth="1"/>
    <col min="7682" max="7682" width="26.7109375" customWidth="1"/>
    <col min="7683" max="7683" width="11.28515625" bestFit="1" customWidth="1"/>
    <col min="7689" max="7692" width="9.140625" customWidth="1"/>
    <col min="7937" max="7937" width="7.5703125" customWidth="1"/>
    <col min="7938" max="7938" width="26.7109375" customWidth="1"/>
    <col min="7939" max="7939" width="11.28515625" bestFit="1" customWidth="1"/>
    <col min="7945" max="7948" width="9.140625" customWidth="1"/>
    <col min="8193" max="8193" width="7.5703125" customWidth="1"/>
    <col min="8194" max="8194" width="26.7109375" customWidth="1"/>
    <col min="8195" max="8195" width="11.28515625" bestFit="1" customWidth="1"/>
    <col min="8201" max="8204" width="9.140625" customWidth="1"/>
    <col min="8449" max="8449" width="7.5703125" customWidth="1"/>
    <col min="8450" max="8450" width="26.7109375" customWidth="1"/>
    <col min="8451" max="8451" width="11.28515625" bestFit="1" customWidth="1"/>
    <col min="8457" max="8460" width="9.140625" customWidth="1"/>
    <col min="8705" max="8705" width="7.5703125" customWidth="1"/>
    <col min="8706" max="8706" width="26.7109375" customWidth="1"/>
    <col min="8707" max="8707" width="11.28515625" bestFit="1" customWidth="1"/>
    <col min="8713" max="8716" width="9.140625" customWidth="1"/>
    <col min="8961" max="8961" width="7.5703125" customWidth="1"/>
    <col min="8962" max="8962" width="26.7109375" customWidth="1"/>
    <col min="8963" max="8963" width="11.28515625" bestFit="1" customWidth="1"/>
    <col min="8969" max="8972" width="9.140625" customWidth="1"/>
    <col min="9217" max="9217" width="7.5703125" customWidth="1"/>
    <col min="9218" max="9218" width="26.7109375" customWidth="1"/>
    <col min="9219" max="9219" width="11.28515625" bestFit="1" customWidth="1"/>
    <col min="9225" max="9228" width="9.140625" customWidth="1"/>
    <col min="9473" max="9473" width="7.5703125" customWidth="1"/>
    <col min="9474" max="9474" width="26.7109375" customWidth="1"/>
    <col min="9475" max="9475" width="11.28515625" bestFit="1" customWidth="1"/>
    <col min="9481" max="9484" width="9.140625" customWidth="1"/>
    <col min="9729" max="9729" width="7.5703125" customWidth="1"/>
    <col min="9730" max="9730" width="26.7109375" customWidth="1"/>
    <col min="9731" max="9731" width="11.28515625" bestFit="1" customWidth="1"/>
    <col min="9737" max="9740" width="9.140625" customWidth="1"/>
    <col min="9985" max="9985" width="7.5703125" customWidth="1"/>
    <col min="9986" max="9986" width="26.7109375" customWidth="1"/>
    <col min="9987" max="9987" width="11.28515625" bestFit="1" customWidth="1"/>
    <col min="9993" max="9996" width="9.140625" customWidth="1"/>
    <col min="10241" max="10241" width="7.5703125" customWidth="1"/>
    <col min="10242" max="10242" width="26.7109375" customWidth="1"/>
    <col min="10243" max="10243" width="11.28515625" bestFit="1" customWidth="1"/>
    <col min="10249" max="10252" width="9.140625" customWidth="1"/>
    <col min="10497" max="10497" width="7.5703125" customWidth="1"/>
    <col min="10498" max="10498" width="26.7109375" customWidth="1"/>
    <col min="10499" max="10499" width="11.28515625" bestFit="1" customWidth="1"/>
    <col min="10505" max="10508" width="9.140625" customWidth="1"/>
    <col min="10753" max="10753" width="7.5703125" customWidth="1"/>
    <col min="10754" max="10754" width="26.7109375" customWidth="1"/>
    <col min="10755" max="10755" width="11.28515625" bestFit="1" customWidth="1"/>
    <col min="10761" max="10764" width="9.140625" customWidth="1"/>
    <col min="11009" max="11009" width="7.5703125" customWidth="1"/>
    <col min="11010" max="11010" width="26.7109375" customWidth="1"/>
    <col min="11011" max="11011" width="11.28515625" bestFit="1" customWidth="1"/>
    <col min="11017" max="11020" width="9.140625" customWidth="1"/>
    <col min="11265" max="11265" width="7.5703125" customWidth="1"/>
    <col min="11266" max="11266" width="26.7109375" customWidth="1"/>
    <col min="11267" max="11267" width="11.28515625" bestFit="1" customWidth="1"/>
    <col min="11273" max="11276" width="9.140625" customWidth="1"/>
    <col min="11521" max="11521" width="7.5703125" customWidth="1"/>
    <col min="11522" max="11522" width="26.7109375" customWidth="1"/>
    <col min="11523" max="11523" width="11.28515625" bestFit="1" customWidth="1"/>
    <col min="11529" max="11532" width="9.140625" customWidth="1"/>
    <col min="11777" max="11777" width="7.5703125" customWidth="1"/>
    <col min="11778" max="11778" width="26.7109375" customWidth="1"/>
    <col min="11779" max="11779" width="11.28515625" bestFit="1" customWidth="1"/>
    <col min="11785" max="11788" width="9.140625" customWidth="1"/>
    <col min="12033" max="12033" width="7.5703125" customWidth="1"/>
    <col min="12034" max="12034" width="26.7109375" customWidth="1"/>
    <col min="12035" max="12035" width="11.28515625" bestFit="1" customWidth="1"/>
    <col min="12041" max="12044" width="9.140625" customWidth="1"/>
    <col min="12289" max="12289" width="7.5703125" customWidth="1"/>
    <col min="12290" max="12290" width="26.7109375" customWidth="1"/>
    <col min="12291" max="12291" width="11.28515625" bestFit="1" customWidth="1"/>
    <col min="12297" max="12300" width="9.140625" customWidth="1"/>
    <col min="12545" max="12545" width="7.5703125" customWidth="1"/>
    <col min="12546" max="12546" width="26.7109375" customWidth="1"/>
    <col min="12547" max="12547" width="11.28515625" bestFit="1" customWidth="1"/>
    <col min="12553" max="12556" width="9.140625" customWidth="1"/>
    <col min="12801" max="12801" width="7.5703125" customWidth="1"/>
    <col min="12802" max="12802" width="26.7109375" customWidth="1"/>
    <col min="12803" max="12803" width="11.28515625" bestFit="1" customWidth="1"/>
    <col min="12809" max="12812" width="9.140625" customWidth="1"/>
    <col min="13057" max="13057" width="7.5703125" customWidth="1"/>
    <col min="13058" max="13058" width="26.7109375" customWidth="1"/>
    <col min="13059" max="13059" width="11.28515625" bestFit="1" customWidth="1"/>
    <col min="13065" max="13068" width="9.140625" customWidth="1"/>
    <col min="13313" max="13313" width="7.5703125" customWidth="1"/>
    <col min="13314" max="13314" width="26.7109375" customWidth="1"/>
    <col min="13315" max="13315" width="11.28515625" bestFit="1" customWidth="1"/>
    <col min="13321" max="13324" width="9.140625" customWidth="1"/>
    <col min="13569" max="13569" width="7.5703125" customWidth="1"/>
    <col min="13570" max="13570" width="26.7109375" customWidth="1"/>
    <col min="13571" max="13571" width="11.28515625" bestFit="1" customWidth="1"/>
    <col min="13577" max="13580" width="9.140625" customWidth="1"/>
    <col min="13825" max="13825" width="7.5703125" customWidth="1"/>
    <col min="13826" max="13826" width="26.7109375" customWidth="1"/>
    <col min="13827" max="13827" width="11.28515625" bestFit="1" customWidth="1"/>
    <col min="13833" max="13836" width="9.140625" customWidth="1"/>
    <col min="14081" max="14081" width="7.5703125" customWidth="1"/>
    <col min="14082" max="14082" width="26.7109375" customWidth="1"/>
    <col min="14083" max="14083" width="11.28515625" bestFit="1" customWidth="1"/>
    <col min="14089" max="14092" width="9.140625" customWidth="1"/>
    <col min="14337" max="14337" width="7.5703125" customWidth="1"/>
    <col min="14338" max="14338" width="26.7109375" customWidth="1"/>
    <col min="14339" max="14339" width="11.28515625" bestFit="1" customWidth="1"/>
    <col min="14345" max="14348" width="9.140625" customWidth="1"/>
    <col min="14593" max="14593" width="7.5703125" customWidth="1"/>
    <col min="14594" max="14594" width="26.7109375" customWidth="1"/>
    <col min="14595" max="14595" width="11.28515625" bestFit="1" customWidth="1"/>
    <col min="14601" max="14604" width="9.140625" customWidth="1"/>
    <col min="14849" max="14849" width="7.5703125" customWidth="1"/>
    <col min="14850" max="14850" width="26.7109375" customWidth="1"/>
    <col min="14851" max="14851" width="11.28515625" bestFit="1" customWidth="1"/>
    <col min="14857" max="14860" width="9.140625" customWidth="1"/>
    <col min="15105" max="15105" width="7.5703125" customWidth="1"/>
    <col min="15106" max="15106" width="26.7109375" customWidth="1"/>
    <col min="15107" max="15107" width="11.28515625" bestFit="1" customWidth="1"/>
    <col min="15113" max="15116" width="9.140625" customWidth="1"/>
    <col min="15361" max="15361" width="7.5703125" customWidth="1"/>
    <col min="15362" max="15362" width="26.7109375" customWidth="1"/>
    <col min="15363" max="15363" width="11.28515625" bestFit="1" customWidth="1"/>
    <col min="15369" max="15372" width="9.140625" customWidth="1"/>
    <col min="15617" max="15617" width="7.5703125" customWidth="1"/>
    <col min="15618" max="15618" width="26.7109375" customWidth="1"/>
    <col min="15619" max="15619" width="11.28515625" bestFit="1" customWidth="1"/>
    <col min="15625" max="15628" width="9.140625" customWidth="1"/>
    <col min="15873" max="15873" width="7.5703125" customWidth="1"/>
    <col min="15874" max="15874" width="26.7109375" customWidth="1"/>
    <col min="15875" max="15875" width="11.28515625" bestFit="1" customWidth="1"/>
    <col min="15881" max="15884" width="9.140625" customWidth="1"/>
    <col min="16129" max="16129" width="7.5703125" customWidth="1"/>
    <col min="16130" max="16130" width="26.7109375" customWidth="1"/>
    <col min="16131" max="16131" width="11.28515625" bestFit="1" customWidth="1"/>
    <col min="16137" max="16140" width="9.140625" customWidth="1"/>
  </cols>
  <sheetData>
    <row r="1" spans="1:14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14">
      <c r="A2" s="296"/>
      <c r="B2" s="297" t="s">
        <v>166</v>
      </c>
      <c r="C2" s="679">
        <v>7041357</v>
      </c>
      <c r="D2" s="680"/>
      <c r="E2" s="299"/>
      <c r="F2" s="299"/>
      <c r="G2" s="300"/>
    </row>
    <row r="3" spans="1:14">
      <c r="A3" s="296"/>
      <c r="B3" s="297" t="s">
        <v>168</v>
      </c>
      <c r="C3" s="403">
        <v>43465</v>
      </c>
      <c r="D3" s="299"/>
      <c r="E3" s="299"/>
      <c r="F3" s="299"/>
      <c r="G3" s="300"/>
    </row>
    <row r="4" spans="1:14" ht="14.25">
      <c r="A4" s="296"/>
      <c r="B4" s="297" t="s">
        <v>167</v>
      </c>
      <c r="C4" s="301" t="s">
        <v>1839</v>
      </c>
      <c r="D4" s="302"/>
      <c r="E4" s="302"/>
      <c r="F4" s="302"/>
      <c r="G4" s="303"/>
    </row>
    <row r="5" spans="1:14">
      <c r="K5" s="402" t="s">
        <v>1840</v>
      </c>
    </row>
    <row r="6" spans="1:14" ht="33.75" customHeight="1">
      <c r="A6" s="681" t="s">
        <v>163</v>
      </c>
      <c r="B6" s="681" t="s">
        <v>54</v>
      </c>
      <c r="C6" s="683" t="s">
        <v>193</v>
      </c>
      <c r="D6" s="684"/>
      <c r="E6" s="685" t="s">
        <v>194</v>
      </c>
      <c r="F6" s="685"/>
      <c r="G6" s="685" t="s">
        <v>197</v>
      </c>
      <c r="H6" s="685"/>
      <c r="I6" s="685" t="s">
        <v>195</v>
      </c>
      <c r="J6" s="685"/>
      <c r="K6" s="685" t="s">
        <v>196</v>
      </c>
      <c r="L6" s="685"/>
    </row>
    <row r="7" spans="1:14" ht="57" customHeight="1" thickBot="1">
      <c r="A7" s="682"/>
      <c r="B7" s="682"/>
      <c r="C7" s="101" t="s">
        <v>1</v>
      </c>
      <c r="D7" s="102" t="s">
        <v>0</v>
      </c>
      <c r="E7" s="242" t="s">
        <v>324</v>
      </c>
      <c r="F7" s="242" t="s">
        <v>1837</v>
      </c>
      <c r="G7" s="242" t="s">
        <v>324</v>
      </c>
      <c r="H7" s="242" t="s">
        <v>1837</v>
      </c>
      <c r="I7" s="242" t="s">
        <v>324</v>
      </c>
      <c r="J7" s="242" t="s">
        <v>1837</v>
      </c>
      <c r="K7" s="242" t="s">
        <v>324</v>
      </c>
      <c r="L7" s="242" t="s">
        <v>1837</v>
      </c>
      <c r="M7" s="343" t="s">
        <v>1836</v>
      </c>
      <c r="N7" s="343" t="s">
        <v>1835</v>
      </c>
    </row>
    <row r="8" spans="1:14" ht="13.5" thickTop="1">
      <c r="A8" s="401"/>
      <c r="B8" s="686" t="s">
        <v>1834</v>
      </c>
      <c r="C8" s="155" t="s">
        <v>2</v>
      </c>
      <c r="D8" s="395">
        <v>73</v>
      </c>
      <c r="E8" s="398">
        <v>605</v>
      </c>
      <c r="F8" s="398">
        <v>607</v>
      </c>
      <c r="G8" s="398">
        <v>18852</v>
      </c>
      <c r="H8" s="398">
        <v>19974</v>
      </c>
      <c r="I8" s="374">
        <f t="shared" ref="I8:J31" si="0">G8/E8</f>
        <v>31.160330578512397</v>
      </c>
      <c r="J8" s="374">
        <f t="shared" si="0"/>
        <v>32.906095551894566</v>
      </c>
      <c r="K8" s="374">
        <f t="shared" ref="K8:K31" si="1">G8/(365*D8)*100</f>
        <v>70.752486395196101</v>
      </c>
      <c r="L8" s="404">
        <f>H8/(365*D8)*100</f>
        <v>74.963407768812161</v>
      </c>
      <c r="M8" s="373">
        <f>F8/E8</f>
        <v>1.0033057851239668</v>
      </c>
      <c r="N8" s="373">
        <f>H8/G8</f>
        <v>1.0595162316995543</v>
      </c>
    </row>
    <row r="9" spans="1:14">
      <c r="A9" s="397">
        <v>331</v>
      </c>
      <c r="B9" s="687"/>
      <c r="C9" s="156" t="s">
        <v>4</v>
      </c>
      <c r="D9" s="384">
        <v>8</v>
      </c>
      <c r="E9" s="382">
        <v>197</v>
      </c>
      <c r="F9" s="382">
        <v>202</v>
      </c>
      <c r="G9" s="382">
        <v>2321</v>
      </c>
      <c r="H9" s="382">
        <v>2391</v>
      </c>
      <c r="I9" s="380">
        <f t="shared" si="0"/>
        <v>11.781725888324873</v>
      </c>
      <c r="J9" s="380">
        <f t="shared" si="0"/>
        <v>11.836633663366337</v>
      </c>
      <c r="K9" s="380">
        <f t="shared" si="1"/>
        <v>79.486301369863014</v>
      </c>
      <c r="L9" s="404">
        <f t="shared" ref="L9:L31" si="2">H9/(365*D9)*100</f>
        <v>81.883561643835606</v>
      </c>
      <c r="M9" s="373">
        <f t="shared" ref="M9:M31" si="3">F9/E9</f>
        <v>1.0253807106598984</v>
      </c>
      <c r="N9" s="373">
        <f t="shared" ref="N9:N31" si="4">H9/G9</f>
        <v>1.03015941404567</v>
      </c>
    </row>
    <row r="10" spans="1:14">
      <c r="A10" s="399">
        <v>332</v>
      </c>
      <c r="B10" s="687"/>
      <c r="C10" s="156" t="s">
        <v>5</v>
      </c>
      <c r="D10" s="384">
        <v>30</v>
      </c>
      <c r="E10" s="382">
        <v>392</v>
      </c>
      <c r="F10" s="382">
        <v>385</v>
      </c>
      <c r="G10" s="382">
        <v>8127</v>
      </c>
      <c r="H10" s="382">
        <v>7086</v>
      </c>
      <c r="I10" s="380">
        <f t="shared" si="0"/>
        <v>20.732142857142858</v>
      </c>
      <c r="J10" s="380">
        <f t="shared" si="0"/>
        <v>18.405194805194807</v>
      </c>
      <c r="K10" s="380">
        <f t="shared" si="1"/>
        <v>74.219178082191789</v>
      </c>
      <c r="L10" s="404">
        <f t="shared" si="2"/>
        <v>64.712328767123282</v>
      </c>
      <c r="M10" s="373">
        <f t="shared" si="3"/>
        <v>0.9821428571428571</v>
      </c>
      <c r="N10" s="373">
        <f t="shared" si="4"/>
        <v>0.87190845330380218</v>
      </c>
    </row>
    <row r="11" spans="1:14" ht="13.5" thickBot="1">
      <c r="A11" s="396">
        <v>333</v>
      </c>
      <c r="B11" s="688"/>
      <c r="C11" s="157" t="s">
        <v>7</v>
      </c>
      <c r="D11" s="383">
        <v>35</v>
      </c>
      <c r="E11" s="378">
        <v>605</v>
      </c>
      <c r="F11" s="378">
        <v>607</v>
      </c>
      <c r="G11" s="392">
        <v>8404</v>
      </c>
      <c r="H11" s="392">
        <v>10497</v>
      </c>
      <c r="I11" s="390">
        <f t="shared" si="0"/>
        <v>13.890909090909091</v>
      </c>
      <c r="J11" s="391">
        <f t="shared" si="0"/>
        <v>17.29324546952224</v>
      </c>
      <c r="K11" s="390">
        <f t="shared" si="1"/>
        <v>65.784735812133079</v>
      </c>
      <c r="L11" s="404">
        <f t="shared" si="2"/>
        <v>82.168297455968684</v>
      </c>
      <c r="M11" s="373">
        <f t="shared" si="3"/>
        <v>1.0033057851239668</v>
      </c>
      <c r="N11" s="373">
        <f t="shared" si="4"/>
        <v>1.2490480723465016</v>
      </c>
    </row>
    <row r="12" spans="1:14" ht="13.5" thickTop="1">
      <c r="A12" s="397">
        <v>159</v>
      </c>
      <c r="B12" s="689" t="s">
        <v>1833</v>
      </c>
      <c r="C12" s="158" t="s">
        <v>2</v>
      </c>
      <c r="D12" s="395">
        <v>27</v>
      </c>
      <c r="E12" s="398">
        <v>134</v>
      </c>
      <c r="F12" s="398">
        <v>149</v>
      </c>
      <c r="G12" s="387">
        <v>5026</v>
      </c>
      <c r="H12" s="387">
        <v>7719</v>
      </c>
      <c r="I12" s="386">
        <f t="shared" si="0"/>
        <v>37.507462686567166</v>
      </c>
      <c r="J12" s="386">
        <f t="shared" si="0"/>
        <v>51.805369127516776</v>
      </c>
      <c r="K12" s="374">
        <f t="shared" si="1"/>
        <v>50.99949264332826</v>
      </c>
      <c r="L12" s="404">
        <f t="shared" si="2"/>
        <v>78.325722983257222</v>
      </c>
      <c r="M12" s="373">
        <f t="shared" si="3"/>
        <v>1.1119402985074627</v>
      </c>
      <c r="N12" s="373">
        <f t="shared" si="4"/>
        <v>1.5358137684042976</v>
      </c>
    </row>
    <row r="13" spans="1:14">
      <c r="A13" s="397"/>
      <c r="B13" s="687"/>
      <c r="C13" s="156" t="s">
        <v>4</v>
      </c>
      <c r="D13" s="384">
        <v>1</v>
      </c>
      <c r="E13" s="382">
        <v>17</v>
      </c>
      <c r="F13" s="382">
        <v>30</v>
      </c>
      <c r="G13" s="382">
        <v>59</v>
      </c>
      <c r="H13" s="382">
        <v>116</v>
      </c>
      <c r="I13" s="380">
        <f t="shared" si="0"/>
        <v>3.4705882352941178</v>
      </c>
      <c r="J13" s="380">
        <f t="shared" si="0"/>
        <v>3.8666666666666667</v>
      </c>
      <c r="K13" s="380">
        <f t="shared" si="1"/>
        <v>16.164383561643834</v>
      </c>
      <c r="L13" s="404">
        <f t="shared" si="2"/>
        <v>31.780821917808222</v>
      </c>
      <c r="M13" s="373">
        <f t="shared" si="3"/>
        <v>1.7647058823529411</v>
      </c>
      <c r="N13" s="373">
        <f t="shared" si="4"/>
        <v>1.9661016949152543</v>
      </c>
    </row>
    <row r="14" spans="1:14">
      <c r="A14" s="397"/>
      <c r="B14" s="687"/>
      <c r="C14" s="156" t="s">
        <v>5</v>
      </c>
      <c r="D14" s="383">
        <v>10</v>
      </c>
      <c r="E14" s="382">
        <v>36</v>
      </c>
      <c r="F14" s="382">
        <v>48</v>
      </c>
      <c r="G14" s="382">
        <v>171</v>
      </c>
      <c r="H14" s="382">
        <v>285</v>
      </c>
      <c r="I14" s="380">
        <f t="shared" si="0"/>
        <v>4.75</v>
      </c>
      <c r="J14" s="380">
        <f t="shared" si="0"/>
        <v>5.9375</v>
      </c>
      <c r="K14" s="380">
        <f t="shared" si="1"/>
        <v>4.6849315068493151</v>
      </c>
      <c r="L14" s="404">
        <f t="shared" si="2"/>
        <v>7.8082191780821919</v>
      </c>
      <c r="M14" s="373">
        <f t="shared" si="3"/>
        <v>1.3333333333333333</v>
      </c>
      <c r="N14" s="373">
        <f t="shared" si="4"/>
        <v>1.6666666666666667</v>
      </c>
    </row>
    <row r="15" spans="1:14" ht="13.5" thickBot="1">
      <c r="A15" s="396"/>
      <c r="B15" s="688"/>
      <c r="C15" s="157" t="s">
        <v>7</v>
      </c>
      <c r="D15" s="384">
        <v>16</v>
      </c>
      <c r="E15" s="378">
        <v>134</v>
      </c>
      <c r="F15" s="378">
        <v>149</v>
      </c>
      <c r="G15" s="392">
        <v>4796</v>
      </c>
      <c r="H15" s="392">
        <v>7318</v>
      </c>
      <c r="I15" s="390">
        <f t="shared" si="0"/>
        <v>35.791044776119406</v>
      </c>
      <c r="J15" s="391">
        <f t="shared" si="0"/>
        <v>49.114093959731541</v>
      </c>
      <c r="K15" s="390">
        <f t="shared" si="1"/>
        <v>82.123287671232887</v>
      </c>
      <c r="L15" s="404">
        <f t="shared" si="2"/>
        <v>125.3082191780822</v>
      </c>
      <c r="M15" s="373">
        <f t="shared" si="3"/>
        <v>1.1119402985074627</v>
      </c>
      <c r="N15" s="373">
        <f t="shared" si="4"/>
        <v>1.5258548790658883</v>
      </c>
    </row>
    <row r="16" spans="1:14" ht="13.5" thickTop="1">
      <c r="A16" s="397">
        <v>140</v>
      </c>
      <c r="B16" s="689" t="s">
        <v>1832</v>
      </c>
      <c r="C16" s="158" t="s">
        <v>2</v>
      </c>
      <c r="D16" s="395">
        <v>20</v>
      </c>
      <c r="E16" s="398">
        <v>351</v>
      </c>
      <c r="F16" s="398">
        <v>334</v>
      </c>
      <c r="G16" s="387">
        <v>3701</v>
      </c>
      <c r="H16" s="387">
        <v>4301</v>
      </c>
      <c r="I16" s="386">
        <f t="shared" si="0"/>
        <v>10.544159544159545</v>
      </c>
      <c r="J16" s="386">
        <f t="shared" si="0"/>
        <v>12.877245508982035</v>
      </c>
      <c r="K16" s="374">
        <f t="shared" si="1"/>
        <v>50.698630136986303</v>
      </c>
      <c r="L16" s="404">
        <f t="shared" si="2"/>
        <v>58.917808219178077</v>
      </c>
      <c r="M16" s="373">
        <f t="shared" si="3"/>
        <v>0.95156695156695159</v>
      </c>
      <c r="N16" s="373">
        <f t="shared" si="4"/>
        <v>1.1621183463928668</v>
      </c>
    </row>
    <row r="17" spans="1:15">
      <c r="A17" s="397"/>
      <c r="B17" s="687"/>
      <c r="C17" s="156" t="s">
        <v>4</v>
      </c>
      <c r="D17" s="384">
        <v>1</v>
      </c>
      <c r="E17" s="382">
        <v>45</v>
      </c>
      <c r="F17" s="382">
        <v>67</v>
      </c>
      <c r="G17" s="382">
        <v>169</v>
      </c>
      <c r="H17" s="382">
        <v>307</v>
      </c>
      <c r="I17" s="380">
        <f t="shared" si="0"/>
        <v>3.7555555555555555</v>
      </c>
      <c r="J17" s="380">
        <f t="shared" si="0"/>
        <v>4.5820895522388057</v>
      </c>
      <c r="K17" s="380">
        <f t="shared" si="1"/>
        <v>46.301369863013697</v>
      </c>
      <c r="L17" s="404">
        <f t="shared" si="2"/>
        <v>84.109589041095887</v>
      </c>
      <c r="M17" s="373">
        <f t="shared" si="3"/>
        <v>1.4888888888888889</v>
      </c>
      <c r="N17" s="373">
        <f t="shared" si="4"/>
        <v>1.8165680473372781</v>
      </c>
    </row>
    <row r="18" spans="1:15">
      <c r="A18" s="397"/>
      <c r="B18" s="687"/>
      <c r="C18" s="156" t="s">
        <v>5</v>
      </c>
      <c r="D18" s="383">
        <v>7</v>
      </c>
      <c r="E18" s="382">
        <v>85</v>
      </c>
      <c r="F18" s="382">
        <v>105</v>
      </c>
      <c r="G18" s="382">
        <v>349</v>
      </c>
      <c r="H18" s="382">
        <v>524</v>
      </c>
      <c r="I18" s="380">
        <f t="shared" si="0"/>
        <v>4.1058823529411761</v>
      </c>
      <c r="J18" s="380">
        <f t="shared" si="0"/>
        <v>4.9904761904761905</v>
      </c>
      <c r="K18" s="380">
        <f t="shared" si="1"/>
        <v>13.659491193737768</v>
      </c>
      <c r="L18" s="404">
        <f t="shared" si="2"/>
        <v>20.50880626223092</v>
      </c>
      <c r="M18" s="373">
        <f t="shared" si="3"/>
        <v>1.2352941176470589</v>
      </c>
      <c r="N18" s="373">
        <f t="shared" si="4"/>
        <v>1.5014326647564471</v>
      </c>
    </row>
    <row r="19" spans="1:15" ht="13.5" thickBot="1">
      <c r="A19" s="396"/>
      <c r="B19" s="688"/>
      <c r="C19" s="157" t="s">
        <v>7</v>
      </c>
      <c r="D19" s="384">
        <v>12</v>
      </c>
      <c r="E19" s="378">
        <v>351</v>
      </c>
      <c r="F19" s="378">
        <v>334</v>
      </c>
      <c r="G19" s="392">
        <v>3183</v>
      </c>
      <c r="H19" s="392">
        <v>3470</v>
      </c>
      <c r="I19" s="390">
        <f t="shared" si="0"/>
        <v>9.0683760683760681</v>
      </c>
      <c r="J19" s="391">
        <f t="shared" si="0"/>
        <v>10.389221556886227</v>
      </c>
      <c r="K19" s="390">
        <f t="shared" si="1"/>
        <v>72.671232876712338</v>
      </c>
      <c r="L19" s="404">
        <f t="shared" si="2"/>
        <v>79.223744292237441</v>
      </c>
      <c r="M19" s="373">
        <f t="shared" si="3"/>
        <v>0.95156695156695159</v>
      </c>
      <c r="N19" s="373">
        <f t="shared" si="4"/>
        <v>1.0901665095821551</v>
      </c>
    </row>
    <row r="20" spans="1:15" ht="13.5" thickTop="1">
      <c r="A20" s="238"/>
      <c r="B20" s="98"/>
      <c r="C20" s="158" t="s">
        <v>2</v>
      </c>
      <c r="D20" s="395"/>
      <c r="E20" s="382"/>
      <c r="F20" s="382"/>
      <c r="G20" s="381"/>
      <c r="H20" s="381"/>
      <c r="I20" s="393" t="e">
        <f t="shared" si="0"/>
        <v>#DIV/0!</v>
      </c>
      <c r="J20" s="393" t="e">
        <f t="shared" si="0"/>
        <v>#DIV/0!</v>
      </c>
      <c r="K20" s="380" t="e">
        <f t="shared" si="1"/>
        <v>#DIV/0!</v>
      </c>
      <c r="L20" s="404" t="e">
        <f t="shared" si="2"/>
        <v>#DIV/0!</v>
      </c>
      <c r="M20" s="373" t="e">
        <f t="shared" si="3"/>
        <v>#DIV/0!</v>
      </c>
      <c r="N20" s="373" t="e">
        <f t="shared" si="4"/>
        <v>#DIV/0!</v>
      </c>
    </row>
    <row r="21" spans="1:15">
      <c r="A21" s="238"/>
      <c r="B21" s="98"/>
      <c r="C21" s="156" t="s">
        <v>4</v>
      </c>
      <c r="D21" s="384"/>
      <c r="E21" s="382"/>
      <c r="F21" s="382"/>
      <c r="G21" s="382"/>
      <c r="H21" s="382"/>
      <c r="I21" s="380" t="e">
        <f t="shared" si="0"/>
        <v>#DIV/0!</v>
      </c>
      <c r="J21" s="380" t="e">
        <f t="shared" si="0"/>
        <v>#DIV/0!</v>
      </c>
      <c r="K21" s="380" t="e">
        <f t="shared" si="1"/>
        <v>#DIV/0!</v>
      </c>
      <c r="L21" s="404" t="e">
        <f t="shared" si="2"/>
        <v>#DIV/0!</v>
      </c>
      <c r="M21" s="373" t="e">
        <f t="shared" si="3"/>
        <v>#DIV/0!</v>
      </c>
      <c r="N21" s="373" t="e">
        <f t="shared" si="4"/>
        <v>#DIV/0!</v>
      </c>
    </row>
    <row r="22" spans="1:15">
      <c r="A22" s="238"/>
      <c r="B22" s="98"/>
      <c r="C22" s="156" t="s">
        <v>5</v>
      </c>
      <c r="D22" s="383"/>
      <c r="E22" s="382"/>
      <c r="F22" s="382"/>
      <c r="G22" s="382"/>
      <c r="H22" s="382"/>
      <c r="I22" s="380" t="e">
        <f t="shared" si="0"/>
        <v>#DIV/0!</v>
      </c>
      <c r="J22" s="380" t="e">
        <f t="shared" si="0"/>
        <v>#DIV/0!</v>
      </c>
      <c r="K22" s="380" t="e">
        <f t="shared" si="1"/>
        <v>#DIV/0!</v>
      </c>
      <c r="L22" s="404" t="e">
        <f t="shared" si="2"/>
        <v>#DIV/0!</v>
      </c>
      <c r="M22" s="373" t="e">
        <f t="shared" si="3"/>
        <v>#DIV/0!</v>
      </c>
      <c r="N22" s="373" t="e">
        <f t="shared" si="4"/>
        <v>#DIV/0!</v>
      </c>
    </row>
    <row r="23" spans="1:15" ht="13.5" thickBot="1">
      <c r="A23" s="239"/>
      <c r="B23" s="99"/>
      <c r="C23" s="157" t="s">
        <v>7</v>
      </c>
      <c r="D23" s="384"/>
      <c r="E23" s="378"/>
      <c r="F23" s="378"/>
      <c r="G23" s="392"/>
      <c r="H23" s="392"/>
      <c r="I23" s="390" t="e">
        <f t="shared" si="0"/>
        <v>#DIV/0!</v>
      </c>
      <c r="J23" s="391" t="e">
        <f t="shared" si="0"/>
        <v>#DIV/0!</v>
      </c>
      <c r="K23" s="390" t="e">
        <f t="shared" si="1"/>
        <v>#DIV/0!</v>
      </c>
      <c r="L23" s="404" t="e">
        <f t="shared" si="2"/>
        <v>#DIV/0!</v>
      </c>
      <c r="M23" s="373" t="e">
        <f t="shared" si="3"/>
        <v>#DIV/0!</v>
      </c>
      <c r="N23" s="373" t="e">
        <f t="shared" si="4"/>
        <v>#DIV/0!</v>
      </c>
    </row>
    <row r="24" spans="1:15" ht="13.5" thickTop="1">
      <c r="A24" s="240"/>
      <c r="B24" s="100"/>
      <c r="C24" s="159" t="s">
        <v>2</v>
      </c>
      <c r="D24" s="395"/>
      <c r="E24" s="394"/>
      <c r="F24" s="394"/>
      <c r="G24" s="381"/>
      <c r="H24" s="381"/>
      <c r="I24" s="393" t="e">
        <f t="shared" si="0"/>
        <v>#DIV/0!</v>
      </c>
      <c r="J24" s="393" t="e">
        <f t="shared" si="0"/>
        <v>#DIV/0!</v>
      </c>
      <c r="K24" s="380" t="e">
        <f t="shared" si="1"/>
        <v>#DIV/0!</v>
      </c>
      <c r="L24" s="404" t="e">
        <f t="shared" si="2"/>
        <v>#DIV/0!</v>
      </c>
      <c r="M24" s="373" t="e">
        <f t="shared" si="3"/>
        <v>#DIV/0!</v>
      </c>
      <c r="N24" s="373" t="e">
        <f t="shared" si="4"/>
        <v>#DIV/0!</v>
      </c>
    </row>
    <row r="25" spans="1:15">
      <c r="A25" s="238"/>
      <c r="B25" s="98"/>
      <c r="C25" s="156" t="s">
        <v>4</v>
      </c>
      <c r="D25" s="384"/>
      <c r="E25" s="382"/>
      <c r="F25" s="382"/>
      <c r="G25" s="382"/>
      <c r="H25" s="382"/>
      <c r="I25" s="380" t="e">
        <f t="shared" si="0"/>
        <v>#DIV/0!</v>
      </c>
      <c r="J25" s="380" t="e">
        <f t="shared" si="0"/>
        <v>#DIV/0!</v>
      </c>
      <c r="K25" s="380" t="e">
        <f t="shared" si="1"/>
        <v>#DIV/0!</v>
      </c>
      <c r="L25" s="404" t="e">
        <f t="shared" si="2"/>
        <v>#DIV/0!</v>
      </c>
      <c r="M25" s="373" t="e">
        <f t="shared" si="3"/>
        <v>#DIV/0!</v>
      </c>
      <c r="N25" s="373" t="e">
        <f t="shared" si="4"/>
        <v>#DIV/0!</v>
      </c>
      <c r="O25" t="s">
        <v>304</v>
      </c>
    </row>
    <row r="26" spans="1:15">
      <c r="A26" s="238"/>
      <c r="B26" s="98"/>
      <c r="C26" s="156" t="s">
        <v>5</v>
      </c>
      <c r="D26" s="383"/>
      <c r="E26" s="382"/>
      <c r="F26" s="382"/>
      <c r="G26" s="382"/>
      <c r="H26" s="382"/>
      <c r="I26" s="380" t="e">
        <f t="shared" si="0"/>
        <v>#DIV/0!</v>
      </c>
      <c r="J26" s="380" t="e">
        <f t="shared" si="0"/>
        <v>#DIV/0!</v>
      </c>
      <c r="K26" s="380" t="e">
        <f t="shared" si="1"/>
        <v>#DIV/0!</v>
      </c>
      <c r="L26" s="404" t="e">
        <f t="shared" si="2"/>
        <v>#DIV/0!</v>
      </c>
      <c r="M26" s="373" t="e">
        <f t="shared" si="3"/>
        <v>#DIV/0!</v>
      </c>
      <c r="N26" s="373" t="e">
        <f t="shared" si="4"/>
        <v>#DIV/0!</v>
      </c>
    </row>
    <row r="27" spans="1:15" ht="13.5" thickBot="1">
      <c r="A27" s="239"/>
      <c r="B27" s="99"/>
      <c r="C27" s="157" t="s">
        <v>7</v>
      </c>
      <c r="D27" s="389"/>
      <c r="E27" s="378"/>
      <c r="F27" s="378"/>
      <c r="G27" s="392"/>
      <c r="H27" s="392"/>
      <c r="I27" s="390" t="e">
        <f t="shared" si="0"/>
        <v>#DIV/0!</v>
      </c>
      <c r="J27" s="391" t="e">
        <f t="shared" si="0"/>
        <v>#DIV/0!</v>
      </c>
      <c r="K27" s="390" t="e">
        <f t="shared" si="1"/>
        <v>#DIV/0!</v>
      </c>
      <c r="L27" s="404" t="e">
        <f t="shared" si="2"/>
        <v>#DIV/0!</v>
      </c>
      <c r="M27" s="373" t="e">
        <f t="shared" si="3"/>
        <v>#DIV/0!</v>
      </c>
      <c r="N27" s="373" t="e">
        <f t="shared" si="4"/>
        <v>#DIV/0!</v>
      </c>
    </row>
    <row r="28" spans="1:15" ht="13.5" thickTop="1">
      <c r="A28" s="673" t="s">
        <v>3</v>
      </c>
      <c r="B28" s="674"/>
      <c r="C28" s="155" t="s">
        <v>2</v>
      </c>
      <c r="D28" s="389">
        <v>120</v>
      </c>
      <c r="E28" s="387">
        <v>1090</v>
      </c>
      <c r="F28" s="388">
        <v>1090</v>
      </c>
      <c r="G28" s="387">
        <v>27579</v>
      </c>
      <c r="H28" s="387">
        <v>31994</v>
      </c>
      <c r="I28" s="386">
        <f t="shared" si="0"/>
        <v>25.30183486238532</v>
      </c>
      <c r="J28" s="386">
        <f t="shared" si="0"/>
        <v>29.352293577981651</v>
      </c>
      <c r="K28" s="374">
        <f t="shared" si="1"/>
        <v>62.965753424657535</v>
      </c>
      <c r="L28" s="404">
        <f t="shared" si="2"/>
        <v>73.045662100456624</v>
      </c>
      <c r="M28" s="385">
        <f t="shared" si="3"/>
        <v>1</v>
      </c>
      <c r="N28" s="385">
        <f t="shared" si="4"/>
        <v>1.1600855723557779</v>
      </c>
    </row>
    <row r="29" spans="1:15">
      <c r="A29" s="675"/>
      <c r="B29" s="676"/>
      <c r="C29" s="156" t="s">
        <v>4</v>
      </c>
      <c r="D29" s="384">
        <v>10</v>
      </c>
      <c r="E29" s="381">
        <v>259</v>
      </c>
      <c r="F29" s="382">
        <v>299</v>
      </c>
      <c r="G29" s="381">
        <v>2549</v>
      </c>
      <c r="H29" s="381">
        <v>2814</v>
      </c>
      <c r="I29" s="380">
        <f t="shared" si="0"/>
        <v>9.8416988416988413</v>
      </c>
      <c r="J29" s="380">
        <f t="shared" si="0"/>
        <v>9.4113712374581944</v>
      </c>
      <c r="K29" s="380">
        <f t="shared" si="1"/>
        <v>69.835616438356169</v>
      </c>
      <c r="L29" s="404">
        <f t="shared" si="2"/>
        <v>77.095890410958901</v>
      </c>
      <c r="M29" s="373">
        <f t="shared" si="3"/>
        <v>1.1544401544401544</v>
      </c>
      <c r="N29" s="373">
        <f t="shared" si="4"/>
        <v>1.103962338171832</v>
      </c>
    </row>
    <row r="30" spans="1:15">
      <c r="A30" s="675"/>
      <c r="B30" s="676"/>
      <c r="C30" s="156" t="s">
        <v>5</v>
      </c>
      <c r="D30" s="383">
        <v>47</v>
      </c>
      <c r="E30" s="377">
        <v>513</v>
      </c>
      <c r="F30" s="382">
        <v>538</v>
      </c>
      <c r="G30" s="381">
        <v>8647</v>
      </c>
      <c r="H30" s="381">
        <v>7895</v>
      </c>
      <c r="I30" s="380">
        <f t="shared" si="0"/>
        <v>16.855750487329434</v>
      </c>
      <c r="J30" s="380">
        <f t="shared" si="0"/>
        <v>14.674721189591079</v>
      </c>
      <c r="K30" s="380">
        <f t="shared" si="1"/>
        <v>50.405129699795978</v>
      </c>
      <c r="L30" s="404">
        <f t="shared" si="2"/>
        <v>46.021568055960358</v>
      </c>
      <c r="M30" s="373">
        <f t="shared" si="3"/>
        <v>1.0487329434697856</v>
      </c>
      <c r="N30" s="373">
        <f t="shared" si="4"/>
        <v>0.91303342199606796</v>
      </c>
    </row>
    <row r="31" spans="1:15" ht="13.5" thickBot="1">
      <c r="A31" s="677"/>
      <c r="B31" s="678"/>
      <c r="C31" s="241" t="s">
        <v>7</v>
      </c>
      <c r="D31" s="379">
        <v>63</v>
      </c>
      <c r="E31" s="381">
        <v>1090</v>
      </c>
      <c r="F31" s="378">
        <v>1090</v>
      </c>
      <c r="G31" s="377">
        <v>16383</v>
      </c>
      <c r="H31" s="377">
        <v>21285</v>
      </c>
      <c r="I31" s="375">
        <f t="shared" si="0"/>
        <v>15.030275229357798</v>
      </c>
      <c r="J31" s="376">
        <f t="shared" si="0"/>
        <v>19.527522935779817</v>
      </c>
      <c r="K31" s="375">
        <f t="shared" si="1"/>
        <v>71.245923026744933</v>
      </c>
      <c r="L31" s="404">
        <f t="shared" si="2"/>
        <v>92.563600782778863</v>
      </c>
      <c r="M31" s="373">
        <f t="shared" si="3"/>
        <v>1</v>
      </c>
      <c r="N31" s="373">
        <f t="shared" si="4"/>
        <v>1.2992125984251968</v>
      </c>
    </row>
  </sheetData>
  <mergeCells count="12">
    <mergeCell ref="A28:B31"/>
    <mergeCell ref="C2:D2"/>
    <mergeCell ref="A6:A7"/>
    <mergeCell ref="B6:B7"/>
    <mergeCell ref="C6:D6"/>
    <mergeCell ref="I6:J6"/>
    <mergeCell ref="K6:L6"/>
    <mergeCell ref="B8:B11"/>
    <mergeCell ref="B12:B15"/>
    <mergeCell ref="B16:B19"/>
    <mergeCell ref="E6:F6"/>
    <mergeCell ref="G6:H6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Normal="100" zoomScaleSheetLayoutView="100" workbookViewId="0">
      <selection activeCell="O8" sqref="O8"/>
    </sheetView>
  </sheetViews>
  <sheetFormatPr defaultRowHeight="12.75"/>
  <cols>
    <col min="1" max="1" width="8.140625" style="2" customWidth="1"/>
    <col min="2" max="2" width="24.140625" style="2" customWidth="1"/>
    <col min="3" max="3" width="12.5703125" style="2" customWidth="1"/>
    <col min="4" max="7" width="9.7109375" style="2" customWidth="1"/>
    <col min="8" max="256" width="9.140625" style="2"/>
    <col min="257" max="257" width="8.140625" style="2" customWidth="1"/>
    <col min="258" max="258" width="24.140625" style="2" customWidth="1"/>
    <col min="259" max="259" width="12.5703125" style="2" customWidth="1"/>
    <col min="260" max="263" width="9.7109375" style="2" customWidth="1"/>
    <col min="264" max="512" width="9.140625" style="2"/>
    <col min="513" max="513" width="8.140625" style="2" customWidth="1"/>
    <col min="514" max="514" width="24.140625" style="2" customWidth="1"/>
    <col min="515" max="515" width="12.5703125" style="2" customWidth="1"/>
    <col min="516" max="519" width="9.7109375" style="2" customWidth="1"/>
    <col min="520" max="768" width="9.140625" style="2"/>
    <col min="769" max="769" width="8.140625" style="2" customWidth="1"/>
    <col min="770" max="770" width="24.140625" style="2" customWidth="1"/>
    <col min="771" max="771" width="12.5703125" style="2" customWidth="1"/>
    <col min="772" max="775" width="9.7109375" style="2" customWidth="1"/>
    <col min="776" max="1024" width="9.140625" style="2"/>
    <col min="1025" max="1025" width="8.140625" style="2" customWidth="1"/>
    <col min="1026" max="1026" width="24.140625" style="2" customWidth="1"/>
    <col min="1027" max="1027" width="12.5703125" style="2" customWidth="1"/>
    <col min="1028" max="1031" width="9.7109375" style="2" customWidth="1"/>
    <col min="1032" max="1280" width="9.140625" style="2"/>
    <col min="1281" max="1281" width="8.140625" style="2" customWidth="1"/>
    <col min="1282" max="1282" width="24.140625" style="2" customWidth="1"/>
    <col min="1283" max="1283" width="12.5703125" style="2" customWidth="1"/>
    <col min="1284" max="1287" width="9.7109375" style="2" customWidth="1"/>
    <col min="1288" max="1536" width="9.140625" style="2"/>
    <col min="1537" max="1537" width="8.140625" style="2" customWidth="1"/>
    <col min="1538" max="1538" width="24.140625" style="2" customWidth="1"/>
    <col min="1539" max="1539" width="12.5703125" style="2" customWidth="1"/>
    <col min="1540" max="1543" width="9.7109375" style="2" customWidth="1"/>
    <col min="1544" max="1792" width="9.140625" style="2"/>
    <col min="1793" max="1793" width="8.140625" style="2" customWidth="1"/>
    <col min="1794" max="1794" width="24.140625" style="2" customWidth="1"/>
    <col min="1795" max="1795" width="12.5703125" style="2" customWidth="1"/>
    <col min="1796" max="1799" width="9.7109375" style="2" customWidth="1"/>
    <col min="1800" max="2048" width="9.140625" style="2"/>
    <col min="2049" max="2049" width="8.140625" style="2" customWidth="1"/>
    <col min="2050" max="2050" width="24.140625" style="2" customWidth="1"/>
    <col min="2051" max="2051" width="12.5703125" style="2" customWidth="1"/>
    <col min="2052" max="2055" width="9.7109375" style="2" customWidth="1"/>
    <col min="2056" max="2304" width="9.140625" style="2"/>
    <col min="2305" max="2305" width="8.140625" style="2" customWidth="1"/>
    <col min="2306" max="2306" width="24.140625" style="2" customWidth="1"/>
    <col min="2307" max="2307" width="12.5703125" style="2" customWidth="1"/>
    <col min="2308" max="2311" width="9.7109375" style="2" customWidth="1"/>
    <col min="2312" max="2560" width="9.140625" style="2"/>
    <col min="2561" max="2561" width="8.140625" style="2" customWidth="1"/>
    <col min="2562" max="2562" width="24.140625" style="2" customWidth="1"/>
    <col min="2563" max="2563" width="12.5703125" style="2" customWidth="1"/>
    <col min="2564" max="2567" width="9.7109375" style="2" customWidth="1"/>
    <col min="2568" max="2816" width="9.140625" style="2"/>
    <col min="2817" max="2817" width="8.140625" style="2" customWidth="1"/>
    <col min="2818" max="2818" width="24.140625" style="2" customWidth="1"/>
    <col min="2819" max="2819" width="12.5703125" style="2" customWidth="1"/>
    <col min="2820" max="2823" width="9.7109375" style="2" customWidth="1"/>
    <col min="2824" max="3072" width="9.140625" style="2"/>
    <col min="3073" max="3073" width="8.140625" style="2" customWidth="1"/>
    <col min="3074" max="3074" width="24.140625" style="2" customWidth="1"/>
    <col min="3075" max="3075" width="12.5703125" style="2" customWidth="1"/>
    <col min="3076" max="3079" width="9.7109375" style="2" customWidth="1"/>
    <col min="3080" max="3328" width="9.140625" style="2"/>
    <col min="3329" max="3329" width="8.140625" style="2" customWidth="1"/>
    <col min="3330" max="3330" width="24.140625" style="2" customWidth="1"/>
    <col min="3331" max="3331" width="12.5703125" style="2" customWidth="1"/>
    <col min="3332" max="3335" width="9.7109375" style="2" customWidth="1"/>
    <col min="3336" max="3584" width="9.140625" style="2"/>
    <col min="3585" max="3585" width="8.140625" style="2" customWidth="1"/>
    <col min="3586" max="3586" width="24.140625" style="2" customWidth="1"/>
    <col min="3587" max="3587" width="12.5703125" style="2" customWidth="1"/>
    <col min="3588" max="3591" width="9.7109375" style="2" customWidth="1"/>
    <col min="3592" max="3840" width="9.140625" style="2"/>
    <col min="3841" max="3841" width="8.140625" style="2" customWidth="1"/>
    <col min="3842" max="3842" width="24.140625" style="2" customWidth="1"/>
    <col min="3843" max="3843" width="12.5703125" style="2" customWidth="1"/>
    <col min="3844" max="3847" width="9.7109375" style="2" customWidth="1"/>
    <col min="3848" max="4096" width="9.140625" style="2"/>
    <col min="4097" max="4097" width="8.140625" style="2" customWidth="1"/>
    <col min="4098" max="4098" width="24.140625" style="2" customWidth="1"/>
    <col min="4099" max="4099" width="12.5703125" style="2" customWidth="1"/>
    <col min="4100" max="4103" width="9.7109375" style="2" customWidth="1"/>
    <col min="4104" max="4352" width="9.140625" style="2"/>
    <col min="4353" max="4353" width="8.140625" style="2" customWidth="1"/>
    <col min="4354" max="4354" width="24.140625" style="2" customWidth="1"/>
    <col min="4355" max="4355" width="12.5703125" style="2" customWidth="1"/>
    <col min="4356" max="4359" width="9.7109375" style="2" customWidth="1"/>
    <col min="4360" max="4608" width="9.140625" style="2"/>
    <col min="4609" max="4609" width="8.140625" style="2" customWidth="1"/>
    <col min="4610" max="4610" width="24.140625" style="2" customWidth="1"/>
    <col min="4611" max="4611" width="12.5703125" style="2" customWidth="1"/>
    <col min="4612" max="4615" width="9.7109375" style="2" customWidth="1"/>
    <col min="4616" max="4864" width="9.140625" style="2"/>
    <col min="4865" max="4865" width="8.140625" style="2" customWidth="1"/>
    <col min="4866" max="4866" width="24.140625" style="2" customWidth="1"/>
    <col min="4867" max="4867" width="12.5703125" style="2" customWidth="1"/>
    <col min="4868" max="4871" width="9.7109375" style="2" customWidth="1"/>
    <col min="4872" max="5120" width="9.140625" style="2"/>
    <col min="5121" max="5121" width="8.140625" style="2" customWidth="1"/>
    <col min="5122" max="5122" width="24.140625" style="2" customWidth="1"/>
    <col min="5123" max="5123" width="12.5703125" style="2" customWidth="1"/>
    <col min="5124" max="5127" width="9.7109375" style="2" customWidth="1"/>
    <col min="5128" max="5376" width="9.140625" style="2"/>
    <col min="5377" max="5377" width="8.140625" style="2" customWidth="1"/>
    <col min="5378" max="5378" width="24.140625" style="2" customWidth="1"/>
    <col min="5379" max="5379" width="12.5703125" style="2" customWidth="1"/>
    <col min="5380" max="5383" width="9.7109375" style="2" customWidth="1"/>
    <col min="5384" max="5632" width="9.140625" style="2"/>
    <col min="5633" max="5633" width="8.140625" style="2" customWidth="1"/>
    <col min="5634" max="5634" width="24.140625" style="2" customWidth="1"/>
    <col min="5635" max="5635" width="12.5703125" style="2" customWidth="1"/>
    <col min="5636" max="5639" width="9.7109375" style="2" customWidth="1"/>
    <col min="5640" max="5888" width="9.140625" style="2"/>
    <col min="5889" max="5889" width="8.140625" style="2" customWidth="1"/>
    <col min="5890" max="5890" width="24.140625" style="2" customWidth="1"/>
    <col min="5891" max="5891" width="12.5703125" style="2" customWidth="1"/>
    <col min="5892" max="5895" width="9.7109375" style="2" customWidth="1"/>
    <col min="5896" max="6144" width="9.140625" style="2"/>
    <col min="6145" max="6145" width="8.140625" style="2" customWidth="1"/>
    <col min="6146" max="6146" width="24.140625" style="2" customWidth="1"/>
    <col min="6147" max="6147" width="12.5703125" style="2" customWidth="1"/>
    <col min="6148" max="6151" width="9.7109375" style="2" customWidth="1"/>
    <col min="6152" max="6400" width="9.140625" style="2"/>
    <col min="6401" max="6401" width="8.140625" style="2" customWidth="1"/>
    <col min="6402" max="6402" width="24.140625" style="2" customWidth="1"/>
    <col min="6403" max="6403" width="12.5703125" style="2" customWidth="1"/>
    <col min="6404" max="6407" width="9.7109375" style="2" customWidth="1"/>
    <col min="6408" max="6656" width="9.140625" style="2"/>
    <col min="6657" max="6657" width="8.140625" style="2" customWidth="1"/>
    <col min="6658" max="6658" width="24.140625" style="2" customWidth="1"/>
    <col min="6659" max="6659" width="12.5703125" style="2" customWidth="1"/>
    <col min="6660" max="6663" width="9.7109375" style="2" customWidth="1"/>
    <col min="6664" max="6912" width="9.140625" style="2"/>
    <col min="6913" max="6913" width="8.140625" style="2" customWidth="1"/>
    <col min="6914" max="6914" width="24.140625" style="2" customWidth="1"/>
    <col min="6915" max="6915" width="12.5703125" style="2" customWidth="1"/>
    <col min="6916" max="6919" width="9.7109375" style="2" customWidth="1"/>
    <col min="6920" max="7168" width="9.140625" style="2"/>
    <col min="7169" max="7169" width="8.140625" style="2" customWidth="1"/>
    <col min="7170" max="7170" width="24.140625" style="2" customWidth="1"/>
    <col min="7171" max="7171" width="12.5703125" style="2" customWidth="1"/>
    <col min="7172" max="7175" width="9.7109375" style="2" customWidth="1"/>
    <col min="7176" max="7424" width="9.140625" style="2"/>
    <col min="7425" max="7425" width="8.140625" style="2" customWidth="1"/>
    <col min="7426" max="7426" width="24.140625" style="2" customWidth="1"/>
    <col min="7427" max="7427" width="12.5703125" style="2" customWidth="1"/>
    <col min="7428" max="7431" width="9.7109375" style="2" customWidth="1"/>
    <col min="7432" max="7680" width="9.140625" style="2"/>
    <col min="7681" max="7681" width="8.140625" style="2" customWidth="1"/>
    <col min="7682" max="7682" width="24.140625" style="2" customWidth="1"/>
    <col min="7683" max="7683" width="12.5703125" style="2" customWidth="1"/>
    <col min="7684" max="7687" width="9.7109375" style="2" customWidth="1"/>
    <col min="7688" max="7936" width="9.140625" style="2"/>
    <col min="7937" max="7937" width="8.140625" style="2" customWidth="1"/>
    <col min="7938" max="7938" width="24.140625" style="2" customWidth="1"/>
    <col min="7939" max="7939" width="12.5703125" style="2" customWidth="1"/>
    <col min="7940" max="7943" width="9.7109375" style="2" customWidth="1"/>
    <col min="7944" max="8192" width="9.140625" style="2"/>
    <col min="8193" max="8193" width="8.140625" style="2" customWidth="1"/>
    <col min="8194" max="8194" width="24.140625" style="2" customWidth="1"/>
    <col min="8195" max="8195" width="12.5703125" style="2" customWidth="1"/>
    <col min="8196" max="8199" width="9.7109375" style="2" customWidth="1"/>
    <col min="8200" max="8448" width="9.140625" style="2"/>
    <col min="8449" max="8449" width="8.140625" style="2" customWidth="1"/>
    <col min="8450" max="8450" width="24.140625" style="2" customWidth="1"/>
    <col min="8451" max="8451" width="12.5703125" style="2" customWidth="1"/>
    <col min="8452" max="8455" width="9.7109375" style="2" customWidth="1"/>
    <col min="8456" max="8704" width="9.140625" style="2"/>
    <col min="8705" max="8705" width="8.140625" style="2" customWidth="1"/>
    <col min="8706" max="8706" width="24.140625" style="2" customWidth="1"/>
    <col min="8707" max="8707" width="12.5703125" style="2" customWidth="1"/>
    <col min="8708" max="8711" width="9.7109375" style="2" customWidth="1"/>
    <col min="8712" max="8960" width="9.140625" style="2"/>
    <col min="8961" max="8961" width="8.140625" style="2" customWidth="1"/>
    <col min="8962" max="8962" width="24.140625" style="2" customWidth="1"/>
    <col min="8963" max="8963" width="12.5703125" style="2" customWidth="1"/>
    <col min="8964" max="8967" width="9.7109375" style="2" customWidth="1"/>
    <col min="8968" max="9216" width="9.140625" style="2"/>
    <col min="9217" max="9217" width="8.140625" style="2" customWidth="1"/>
    <col min="9218" max="9218" width="24.140625" style="2" customWidth="1"/>
    <col min="9219" max="9219" width="12.5703125" style="2" customWidth="1"/>
    <col min="9220" max="9223" width="9.7109375" style="2" customWidth="1"/>
    <col min="9224" max="9472" width="9.140625" style="2"/>
    <col min="9473" max="9473" width="8.140625" style="2" customWidth="1"/>
    <col min="9474" max="9474" width="24.140625" style="2" customWidth="1"/>
    <col min="9475" max="9475" width="12.5703125" style="2" customWidth="1"/>
    <col min="9476" max="9479" width="9.7109375" style="2" customWidth="1"/>
    <col min="9480" max="9728" width="9.140625" style="2"/>
    <col min="9729" max="9729" width="8.140625" style="2" customWidth="1"/>
    <col min="9730" max="9730" width="24.140625" style="2" customWidth="1"/>
    <col min="9731" max="9731" width="12.5703125" style="2" customWidth="1"/>
    <col min="9732" max="9735" width="9.7109375" style="2" customWidth="1"/>
    <col min="9736" max="9984" width="9.140625" style="2"/>
    <col min="9985" max="9985" width="8.140625" style="2" customWidth="1"/>
    <col min="9986" max="9986" width="24.140625" style="2" customWidth="1"/>
    <col min="9987" max="9987" width="12.5703125" style="2" customWidth="1"/>
    <col min="9988" max="9991" width="9.7109375" style="2" customWidth="1"/>
    <col min="9992" max="10240" width="9.140625" style="2"/>
    <col min="10241" max="10241" width="8.140625" style="2" customWidth="1"/>
    <col min="10242" max="10242" width="24.140625" style="2" customWidth="1"/>
    <col min="10243" max="10243" width="12.5703125" style="2" customWidth="1"/>
    <col min="10244" max="10247" width="9.7109375" style="2" customWidth="1"/>
    <col min="10248" max="10496" width="9.140625" style="2"/>
    <col min="10497" max="10497" width="8.140625" style="2" customWidth="1"/>
    <col min="10498" max="10498" width="24.140625" style="2" customWidth="1"/>
    <col min="10499" max="10499" width="12.5703125" style="2" customWidth="1"/>
    <col min="10500" max="10503" width="9.7109375" style="2" customWidth="1"/>
    <col min="10504" max="10752" width="9.140625" style="2"/>
    <col min="10753" max="10753" width="8.140625" style="2" customWidth="1"/>
    <col min="10754" max="10754" width="24.140625" style="2" customWidth="1"/>
    <col min="10755" max="10755" width="12.5703125" style="2" customWidth="1"/>
    <col min="10756" max="10759" width="9.7109375" style="2" customWidth="1"/>
    <col min="10760" max="11008" width="9.140625" style="2"/>
    <col min="11009" max="11009" width="8.140625" style="2" customWidth="1"/>
    <col min="11010" max="11010" width="24.140625" style="2" customWidth="1"/>
    <col min="11011" max="11011" width="12.5703125" style="2" customWidth="1"/>
    <col min="11012" max="11015" width="9.7109375" style="2" customWidth="1"/>
    <col min="11016" max="11264" width="9.140625" style="2"/>
    <col min="11265" max="11265" width="8.140625" style="2" customWidth="1"/>
    <col min="11266" max="11266" width="24.140625" style="2" customWidth="1"/>
    <col min="11267" max="11267" width="12.5703125" style="2" customWidth="1"/>
    <col min="11268" max="11271" width="9.7109375" style="2" customWidth="1"/>
    <col min="11272" max="11520" width="9.140625" style="2"/>
    <col min="11521" max="11521" width="8.140625" style="2" customWidth="1"/>
    <col min="11522" max="11522" width="24.140625" style="2" customWidth="1"/>
    <col min="11523" max="11523" width="12.5703125" style="2" customWidth="1"/>
    <col min="11524" max="11527" width="9.7109375" style="2" customWidth="1"/>
    <col min="11528" max="11776" width="9.140625" style="2"/>
    <col min="11777" max="11777" width="8.140625" style="2" customWidth="1"/>
    <col min="11778" max="11778" width="24.140625" style="2" customWidth="1"/>
    <col min="11779" max="11779" width="12.5703125" style="2" customWidth="1"/>
    <col min="11780" max="11783" width="9.7109375" style="2" customWidth="1"/>
    <col min="11784" max="12032" width="9.140625" style="2"/>
    <col min="12033" max="12033" width="8.140625" style="2" customWidth="1"/>
    <col min="12034" max="12034" width="24.140625" style="2" customWidth="1"/>
    <col min="12035" max="12035" width="12.5703125" style="2" customWidth="1"/>
    <col min="12036" max="12039" width="9.7109375" style="2" customWidth="1"/>
    <col min="12040" max="12288" width="9.140625" style="2"/>
    <col min="12289" max="12289" width="8.140625" style="2" customWidth="1"/>
    <col min="12290" max="12290" width="24.140625" style="2" customWidth="1"/>
    <col min="12291" max="12291" width="12.5703125" style="2" customWidth="1"/>
    <col min="12292" max="12295" width="9.7109375" style="2" customWidth="1"/>
    <col min="12296" max="12544" width="9.140625" style="2"/>
    <col min="12545" max="12545" width="8.140625" style="2" customWidth="1"/>
    <col min="12546" max="12546" width="24.140625" style="2" customWidth="1"/>
    <col min="12547" max="12547" width="12.5703125" style="2" customWidth="1"/>
    <col min="12548" max="12551" width="9.7109375" style="2" customWidth="1"/>
    <col min="12552" max="12800" width="9.140625" style="2"/>
    <col min="12801" max="12801" width="8.140625" style="2" customWidth="1"/>
    <col min="12802" max="12802" width="24.140625" style="2" customWidth="1"/>
    <col min="12803" max="12803" width="12.5703125" style="2" customWidth="1"/>
    <col min="12804" max="12807" width="9.7109375" style="2" customWidth="1"/>
    <col min="12808" max="13056" width="9.140625" style="2"/>
    <col min="13057" max="13057" width="8.140625" style="2" customWidth="1"/>
    <col min="13058" max="13058" width="24.140625" style="2" customWidth="1"/>
    <col min="13059" max="13059" width="12.5703125" style="2" customWidth="1"/>
    <col min="13060" max="13063" width="9.7109375" style="2" customWidth="1"/>
    <col min="13064" max="13312" width="9.140625" style="2"/>
    <col min="13313" max="13313" width="8.140625" style="2" customWidth="1"/>
    <col min="13314" max="13314" width="24.140625" style="2" customWidth="1"/>
    <col min="13315" max="13315" width="12.5703125" style="2" customWidth="1"/>
    <col min="13316" max="13319" width="9.7109375" style="2" customWidth="1"/>
    <col min="13320" max="13568" width="9.140625" style="2"/>
    <col min="13569" max="13569" width="8.140625" style="2" customWidth="1"/>
    <col min="13570" max="13570" width="24.140625" style="2" customWidth="1"/>
    <col min="13571" max="13571" width="12.5703125" style="2" customWidth="1"/>
    <col min="13572" max="13575" width="9.7109375" style="2" customWidth="1"/>
    <col min="13576" max="13824" width="9.140625" style="2"/>
    <col min="13825" max="13825" width="8.140625" style="2" customWidth="1"/>
    <col min="13826" max="13826" width="24.140625" style="2" customWidth="1"/>
    <col min="13827" max="13827" width="12.5703125" style="2" customWidth="1"/>
    <col min="13828" max="13831" width="9.7109375" style="2" customWidth="1"/>
    <col min="13832" max="14080" width="9.140625" style="2"/>
    <col min="14081" max="14081" width="8.140625" style="2" customWidth="1"/>
    <col min="14082" max="14082" width="24.140625" style="2" customWidth="1"/>
    <col min="14083" max="14083" width="12.5703125" style="2" customWidth="1"/>
    <col min="14084" max="14087" width="9.7109375" style="2" customWidth="1"/>
    <col min="14088" max="14336" width="9.140625" style="2"/>
    <col min="14337" max="14337" width="8.140625" style="2" customWidth="1"/>
    <col min="14338" max="14338" width="24.140625" style="2" customWidth="1"/>
    <col min="14339" max="14339" width="12.5703125" style="2" customWidth="1"/>
    <col min="14340" max="14343" width="9.7109375" style="2" customWidth="1"/>
    <col min="14344" max="14592" width="9.140625" style="2"/>
    <col min="14593" max="14593" width="8.140625" style="2" customWidth="1"/>
    <col min="14594" max="14594" width="24.140625" style="2" customWidth="1"/>
    <col min="14595" max="14595" width="12.5703125" style="2" customWidth="1"/>
    <col min="14596" max="14599" width="9.7109375" style="2" customWidth="1"/>
    <col min="14600" max="14848" width="9.140625" style="2"/>
    <col min="14849" max="14849" width="8.140625" style="2" customWidth="1"/>
    <col min="14850" max="14850" width="24.140625" style="2" customWidth="1"/>
    <col min="14851" max="14851" width="12.5703125" style="2" customWidth="1"/>
    <col min="14852" max="14855" width="9.7109375" style="2" customWidth="1"/>
    <col min="14856" max="15104" width="9.140625" style="2"/>
    <col min="15105" max="15105" width="8.140625" style="2" customWidth="1"/>
    <col min="15106" max="15106" width="24.140625" style="2" customWidth="1"/>
    <col min="15107" max="15107" width="12.5703125" style="2" customWidth="1"/>
    <col min="15108" max="15111" width="9.7109375" style="2" customWidth="1"/>
    <col min="15112" max="15360" width="9.140625" style="2"/>
    <col min="15361" max="15361" width="8.140625" style="2" customWidth="1"/>
    <col min="15362" max="15362" width="24.140625" style="2" customWidth="1"/>
    <col min="15363" max="15363" width="12.5703125" style="2" customWidth="1"/>
    <col min="15364" max="15367" width="9.7109375" style="2" customWidth="1"/>
    <col min="15368" max="15616" width="9.140625" style="2"/>
    <col min="15617" max="15617" width="8.140625" style="2" customWidth="1"/>
    <col min="15618" max="15618" width="24.140625" style="2" customWidth="1"/>
    <col min="15619" max="15619" width="12.5703125" style="2" customWidth="1"/>
    <col min="15620" max="15623" width="9.7109375" style="2" customWidth="1"/>
    <col min="15624" max="15872" width="9.140625" style="2"/>
    <col min="15873" max="15873" width="8.140625" style="2" customWidth="1"/>
    <col min="15874" max="15874" width="24.140625" style="2" customWidth="1"/>
    <col min="15875" max="15875" width="12.5703125" style="2" customWidth="1"/>
    <col min="15876" max="15879" width="9.7109375" style="2" customWidth="1"/>
    <col min="15880" max="16128" width="9.140625" style="2"/>
    <col min="16129" max="16129" width="8.140625" style="2" customWidth="1"/>
    <col min="16130" max="16130" width="24.140625" style="2" customWidth="1"/>
    <col min="16131" max="16131" width="12.5703125" style="2" customWidth="1"/>
    <col min="16132" max="16135" width="9.7109375" style="2" customWidth="1"/>
    <col min="16136" max="16384" width="9.140625" style="2"/>
  </cols>
  <sheetData>
    <row r="1" spans="1:11" s="1" customFormat="1">
      <c r="A1" s="296"/>
      <c r="B1" s="297" t="s">
        <v>165</v>
      </c>
      <c r="C1" s="298" t="s">
        <v>2815</v>
      </c>
      <c r="D1" s="299"/>
      <c r="E1" s="299"/>
      <c r="F1" s="299"/>
      <c r="G1" s="300"/>
    </row>
    <row r="2" spans="1:11">
      <c r="A2" s="296"/>
      <c r="B2" s="297" t="s">
        <v>166</v>
      </c>
      <c r="C2" s="298">
        <v>7041357</v>
      </c>
      <c r="D2" s="299"/>
      <c r="E2" s="299"/>
      <c r="F2" s="299"/>
      <c r="G2" s="300"/>
    </row>
    <row r="3" spans="1:11">
      <c r="A3" s="296"/>
      <c r="B3" s="297" t="s">
        <v>168</v>
      </c>
      <c r="C3" s="403">
        <v>43465</v>
      </c>
      <c r="D3" s="299"/>
      <c r="E3" s="299"/>
      <c r="F3" s="299"/>
      <c r="G3" s="300"/>
    </row>
    <row r="4" spans="1:11" ht="15.75" customHeight="1">
      <c r="A4" s="296"/>
      <c r="B4" s="297" t="s">
        <v>167</v>
      </c>
      <c r="C4" s="301" t="s">
        <v>199</v>
      </c>
      <c r="D4" s="302"/>
      <c r="E4" s="302"/>
      <c r="F4" s="302"/>
      <c r="G4" s="303"/>
    </row>
    <row r="5" spans="1:11">
      <c r="G5" s="2" t="s">
        <v>1841</v>
      </c>
    </row>
    <row r="6" spans="1:11" ht="34.5" customHeight="1">
      <c r="A6" s="692" t="s">
        <v>163</v>
      </c>
      <c r="B6" s="693" t="s">
        <v>54</v>
      </c>
      <c r="C6" s="693" t="s">
        <v>164</v>
      </c>
      <c r="D6" s="693" t="s">
        <v>303</v>
      </c>
      <c r="E6" s="693"/>
      <c r="F6" s="693" t="s">
        <v>206</v>
      </c>
      <c r="G6" s="693"/>
    </row>
    <row r="7" spans="1:11" ht="62.25" customHeight="1" thickBot="1">
      <c r="A7" s="692"/>
      <c r="B7" s="693"/>
      <c r="C7" s="693"/>
      <c r="D7" s="242" t="s">
        <v>324</v>
      </c>
      <c r="E7" s="242" t="s">
        <v>1837</v>
      </c>
      <c r="F7" s="242" t="s">
        <v>324</v>
      </c>
      <c r="G7" s="242" t="s">
        <v>1837</v>
      </c>
      <c r="H7" s="690"/>
      <c r="I7" s="690"/>
      <c r="J7" s="690"/>
      <c r="K7" s="690"/>
    </row>
    <row r="8" spans="1:11" ht="62.25" customHeight="1" thickTop="1">
      <c r="A8" s="405">
        <v>140</v>
      </c>
      <c r="B8" s="406" t="s">
        <v>1842</v>
      </c>
      <c r="C8" s="104">
        <v>3</v>
      </c>
      <c r="D8" s="407">
        <v>90</v>
      </c>
      <c r="E8" s="407">
        <v>69</v>
      </c>
      <c r="F8" s="408">
        <v>808</v>
      </c>
      <c r="G8" s="408">
        <v>695</v>
      </c>
      <c r="H8" s="409">
        <f>E8/D8</f>
        <v>0.76666666666666672</v>
      </c>
      <c r="I8" s="409">
        <f>G8/F8</f>
        <v>0.86014851485148514</v>
      </c>
    </row>
    <row r="9" spans="1:11" ht="24.95" customHeight="1">
      <c r="A9" s="410">
        <v>132</v>
      </c>
      <c r="B9" s="411" t="s">
        <v>1843</v>
      </c>
      <c r="C9" s="104"/>
      <c r="D9" s="407">
        <v>5</v>
      </c>
      <c r="E9" s="407">
        <v>9</v>
      </c>
      <c r="F9" s="408">
        <v>77</v>
      </c>
      <c r="G9" s="408">
        <v>268</v>
      </c>
      <c r="H9" s="409">
        <f>E9/D9</f>
        <v>1.8</v>
      </c>
      <c r="I9" s="409">
        <f t="shared" ref="I9:I17" si="0">G9/F9</f>
        <v>3.4805194805194803</v>
      </c>
    </row>
    <row r="10" spans="1:11" ht="24.95" customHeight="1">
      <c r="A10" s="412">
        <v>126</v>
      </c>
      <c r="B10" s="413" t="s">
        <v>1844</v>
      </c>
      <c r="C10" s="104"/>
      <c r="D10" s="407">
        <v>1</v>
      </c>
      <c r="E10" s="407"/>
      <c r="F10" s="408">
        <v>1</v>
      </c>
      <c r="G10" s="408"/>
      <c r="H10" s="409">
        <f>E10/D10</f>
        <v>0</v>
      </c>
      <c r="I10" s="409">
        <f t="shared" si="0"/>
        <v>0</v>
      </c>
    </row>
    <row r="11" spans="1:11" ht="24.95" customHeight="1">
      <c r="A11" s="216"/>
      <c r="B11" s="274"/>
      <c r="C11" s="104"/>
      <c r="D11" s="407"/>
      <c r="E11" s="407"/>
      <c r="F11" s="414"/>
      <c r="G11" s="414"/>
      <c r="H11" s="409"/>
      <c r="I11" s="409" t="e">
        <f t="shared" si="0"/>
        <v>#DIV/0!</v>
      </c>
    </row>
    <row r="12" spans="1:11" ht="24.95" customHeight="1">
      <c r="A12" s="216"/>
      <c r="B12" s="274"/>
      <c r="C12" s="104"/>
      <c r="D12" s="407"/>
      <c r="E12" s="407"/>
      <c r="F12" s="414"/>
      <c r="G12" s="414"/>
      <c r="H12" s="409"/>
      <c r="I12" s="409" t="e">
        <f t="shared" si="0"/>
        <v>#DIV/0!</v>
      </c>
    </row>
    <row r="13" spans="1:11" ht="24.95" customHeight="1">
      <c r="A13" s="216"/>
      <c r="B13" s="274"/>
      <c r="C13" s="104"/>
      <c r="D13" s="407"/>
      <c r="E13" s="407"/>
      <c r="F13" s="414"/>
      <c r="G13" s="414"/>
      <c r="H13" s="409"/>
      <c r="I13" s="409" t="e">
        <f t="shared" si="0"/>
        <v>#DIV/0!</v>
      </c>
    </row>
    <row r="14" spans="1:11" ht="24.95" customHeight="1">
      <c r="A14" s="216"/>
      <c r="B14" s="274"/>
      <c r="C14" s="104"/>
      <c r="D14" s="407"/>
      <c r="E14" s="407"/>
      <c r="F14" s="414"/>
      <c r="G14" s="414"/>
      <c r="H14" s="409"/>
      <c r="I14" s="409" t="e">
        <f t="shared" si="0"/>
        <v>#DIV/0!</v>
      </c>
    </row>
    <row r="15" spans="1:11" ht="24.95" customHeight="1">
      <c r="A15" s="216"/>
      <c r="B15" s="274"/>
      <c r="C15" s="104"/>
      <c r="D15" s="407"/>
      <c r="E15" s="407"/>
      <c r="F15" s="414"/>
      <c r="G15" s="414"/>
      <c r="H15" s="409"/>
      <c r="I15" s="409" t="e">
        <f t="shared" si="0"/>
        <v>#DIV/0!</v>
      </c>
    </row>
    <row r="16" spans="1:11" ht="24.95" customHeight="1">
      <c r="A16" s="216"/>
      <c r="B16" s="274"/>
      <c r="C16" s="104"/>
      <c r="D16" s="407"/>
      <c r="E16" s="407"/>
      <c r="F16" s="414"/>
      <c r="G16" s="414"/>
      <c r="H16" s="409"/>
      <c r="I16" s="409" t="e">
        <f t="shared" si="0"/>
        <v>#DIV/0!</v>
      </c>
    </row>
    <row r="17" spans="1:9" ht="24.95" customHeight="1">
      <c r="A17" s="691" t="s">
        <v>88</v>
      </c>
      <c r="B17" s="691"/>
      <c r="C17" s="415">
        <v>3</v>
      </c>
      <c r="D17" s="416">
        <v>96</v>
      </c>
      <c r="E17" s="416">
        <v>78</v>
      </c>
      <c r="F17" s="416">
        <v>886</v>
      </c>
      <c r="G17" s="416">
        <v>963</v>
      </c>
      <c r="H17" s="417">
        <f>E17/D17</f>
        <v>0.8125</v>
      </c>
      <c r="I17" s="417">
        <f t="shared" si="0"/>
        <v>1.0869074492099322</v>
      </c>
    </row>
  </sheetData>
  <mergeCells count="8">
    <mergeCell ref="J7:K7"/>
    <mergeCell ref="A17:B17"/>
    <mergeCell ref="A6:A7"/>
    <mergeCell ref="B6:B7"/>
    <mergeCell ref="C6:C7"/>
    <mergeCell ref="D6:E6"/>
    <mergeCell ref="F6:G6"/>
    <mergeCell ref="H7:I7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18</vt:i4>
      </vt:variant>
    </vt:vector>
  </HeadingPairs>
  <TitlesOfParts>
    <vt:vector size="45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 TAB 6</vt:lpstr>
      <vt:lpstr>Kapacit i korišć-UKUPNO TAB 6A </vt:lpstr>
      <vt:lpstr>Pratioci TAB 7</vt:lpstr>
      <vt:lpstr>Pratioci UKUPNO TAB 7A</vt:lpstr>
      <vt:lpstr>Dnevne.bolnice 8</vt:lpstr>
      <vt:lpstr>Neonatologija TAB 9</vt:lpstr>
      <vt:lpstr>Pregledi TAB 10</vt:lpstr>
      <vt:lpstr>Pregledi UKUPNO TAB 10A</vt:lpstr>
      <vt:lpstr>OPERACIJE SVE TAB 11</vt:lpstr>
      <vt:lpstr>Operacije TAB 11 A</vt:lpstr>
      <vt:lpstr>DSG</vt:lpstr>
      <vt:lpstr>Usluge TAB 12</vt:lpstr>
      <vt:lpstr>Dijagnostika TAB 13</vt:lpstr>
      <vt:lpstr>Lab TAB 14</vt:lpstr>
      <vt:lpstr>Dijalize</vt:lpstr>
      <vt:lpstr>Krv</vt:lpstr>
      <vt:lpstr>Lekovi TAB 17</vt:lpstr>
      <vt:lpstr>Implantati</vt:lpstr>
      <vt:lpstr>Sanitet.mat. TAB 19</vt:lpstr>
      <vt:lpstr>Liste.čekanja</vt:lpstr>
      <vt:lpstr>Soc.Epid.Inform. TAB 21</vt:lpstr>
      <vt:lpstr>Dijalize!Print_Area</vt:lpstr>
      <vt:lpstr>Kadar.nem.!Print_Area</vt:lpstr>
      <vt:lpstr>Krv!Print_Area</vt:lpstr>
      <vt:lpstr>'Lab TAB 14'!Print_Area</vt:lpstr>
      <vt:lpstr>'Lekovi TAB 17'!Print_Area</vt:lpstr>
      <vt:lpstr>Liste.čekanja!Print_Area</vt:lpstr>
      <vt:lpstr>'Neonatologija TAB 9'!Print_Area</vt:lpstr>
      <vt:lpstr>'Pregledi UKUPNO TAB 10A'!Print_Area</vt:lpstr>
      <vt:lpstr>'Sanitet.mat. TAB 19'!Print_Area</vt:lpstr>
      <vt:lpstr>'Soc.Epid.Inform. TAB 21'!Print_Area</vt:lpstr>
      <vt:lpstr>'Dijagnostika TAB 13'!Print_Titles</vt:lpstr>
      <vt:lpstr>Dijalize!Print_Titles</vt:lpstr>
      <vt:lpstr>Implantati!Print_Titles</vt:lpstr>
      <vt:lpstr>Kadar.zaj.med.del.!Print_Titles</vt:lpstr>
      <vt:lpstr>Krv!Print_Titles</vt:lpstr>
      <vt:lpstr>'Lab TAB 14'!Print_Titles</vt:lpstr>
      <vt:lpstr>'Lekovi TAB 17'!Print_Titles</vt:lpstr>
      <vt:lpstr>Liste.čekanja!Print_Titles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2019-01-28T13:16:52Z</cp:lastPrinted>
  <dcterms:created xsi:type="dcterms:W3CDTF">1998-03-25T08:50:17Z</dcterms:created>
  <dcterms:modified xsi:type="dcterms:W3CDTF">2019-01-28T13:16:57Z</dcterms:modified>
</cp:coreProperties>
</file>